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560" windowHeight="11865" activeTab="5"/>
  </bookViews>
  <sheets>
    <sheet name="文学院" sheetId="1" r:id="rId1"/>
    <sheet name="马克思主义学院" sheetId="3" r:id="rId2"/>
    <sheet name="药学院" sheetId="4" r:id="rId3"/>
    <sheet name="生资院" sheetId="5" r:id="rId4"/>
    <sheet name="物电院" sheetId="6" r:id="rId5"/>
    <sheet name="经管院" sheetId="7" r:id="rId6"/>
    <sheet name="民社院" sheetId="8" r:id="rId7"/>
    <sheet name="旅游学院" sheetId="9" r:id="rId8"/>
    <sheet name="政管院" sheetId="10" r:id="rId9"/>
    <sheet name="法学院" sheetId="11" r:id="rId10"/>
  </sheets>
  <definedNames>
    <definedName name="_xlnm.Print_Titles" localSheetId="9">法学院!$7:$7</definedName>
    <definedName name="_xlnm.Print_Titles" localSheetId="7">旅游学院!$3:$3</definedName>
    <definedName name="_xlnm.Print_Titles" localSheetId="6">民社院!$14:$14</definedName>
  </definedNames>
  <calcPr calcId="144525"/>
</workbook>
</file>

<file path=xl/calcChain.xml><?xml version="1.0" encoding="utf-8"?>
<calcChain xmlns="http://schemas.openxmlformats.org/spreadsheetml/2006/main">
  <c r="K43" i="11" l="1"/>
  <c r="I43" i="11"/>
  <c r="E43" i="11"/>
  <c r="K42" i="11"/>
  <c r="I42" i="11"/>
  <c r="E42" i="11"/>
  <c r="K41" i="11"/>
  <c r="I41" i="11"/>
  <c r="E41" i="11"/>
  <c r="K40" i="11"/>
  <c r="I40" i="11"/>
  <c r="E40" i="11"/>
  <c r="K39" i="11"/>
  <c r="I39" i="11"/>
  <c r="E39" i="11"/>
  <c r="K38" i="11"/>
  <c r="I38" i="11"/>
  <c r="E38" i="11"/>
  <c r="K37" i="11"/>
  <c r="I37" i="11"/>
  <c r="E37" i="11"/>
  <c r="K36" i="11"/>
  <c r="I36" i="11"/>
  <c r="E36" i="11"/>
  <c r="K35" i="11"/>
  <c r="I35" i="11"/>
  <c r="E35" i="11"/>
  <c r="K34" i="11"/>
  <c r="I34" i="11"/>
  <c r="E34" i="11"/>
  <c r="K33" i="11"/>
  <c r="I33" i="11"/>
  <c r="E33" i="11"/>
  <c r="K32" i="11"/>
  <c r="I32" i="11"/>
  <c r="E32" i="11"/>
  <c r="K31" i="11"/>
  <c r="I31" i="11"/>
  <c r="E31" i="11"/>
  <c r="K30" i="11"/>
  <c r="I30" i="11"/>
  <c r="E30" i="11"/>
  <c r="K29" i="11"/>
  <c r="I29" i="11"/>
  <c r="E29" i="11"/>
  <c r="K28" i="11"/>
  <c r="I28" i="11"/>
  <c r="E28" i="11"/>
  <c r="K25" i="11"/>
  <c r="I25" i="11"/>
  <c r="E25" i="11"/>
  <c r="K24" i="11"/>
  <c r="I24" i="11"/>
  <c r="E24" i="11"/>
  <c r="K23" i="11"/>
  <c r="I23" i="11"/>
  <c r="E23" i="11"/>
  <c r="K22" i="11"/>
  <c r="I22" i="11"/>
  <c r="E22" i="11"/>
  <c r="K21" i="11"/>
  <c r="I21" i="11"/>
  <c r="E21" i="11"/>
  <c r="K20" i="11"/>
  <c r="I20" i="11"/>
  <c r="E20" i="11"/>
  <c r="K19" i="11"/>
  <c r="I19" i="11"/>
  <c r="E19" i="11"/>
  <c r="K18" i="11"/>
  <c r="I18" i="11"/>
  <c r="E18" i="11"/>
  <c r="K17" i="11"/>
  <c r="I17" i="11"/>
  <c r="E17" i="11"/>
  <c r="K16" i="11"/>
  <c r="I16" i="11"/>
  <c r="E16" i="11"/>
  <c r="K15" i="11"/>
  <c r="I15" i="11"/>
  <c r="E15" i="11"/>
  <c r="K14" i="11"/>
  <c r="I14" i="11"/>
  <c r="E14" i="11"/>
  <c r="K13" i="11"/>
  <c r="I13" i="11"/>
  <c r="E13" i="11"/>
  <c r="K12" i="11"/>
  <c r="I12" i="11"/>
  <c r="E12" i="11"/>
  <c r="K11" i="11"/>
  <c r="I11" i="11"/>
  <c r="E11" i="11"/>
  <c r="K10" i="11"/>
  <c r="I10" i="11"/>
  <c r="E10" i="11"/>
  <c r="K9" i="11"/>
  <c r="I9" i="11"/>
  <c r="E9" i="11"/>
  <c r="K8" i="11"/>
  <c r="I8" i="11"/>
  <c r="E8" i="11"/>
  <c r="K5" i="11"/>
  <c r="I5" i="11"/>
  <c r="E5" i="11"/>
  <c r="K4" i="11"/>
  <c r="I4" i="11"/>
  <c r="E4" i="11"/>
  <c r="E15" i="10"/>
  <c r="E14" i="10"/>
  <c r="E13" i="10"/>
  <c r="E12" i="10"/>
  <c r="E11" i="10"/>
  <c r="E7" i="10"/>
  <c r="E6" i="10"/>
  <c r="E5" i="10"/>
  <c r="E4" i="10"/>
  <c r="K29" i="9"/>
  <c r="J29" i="9"/>
  <c r="E29" i="9"/>
  <c r="K28" i="9"/>
  <c r="J28" i="9"/>
  <c r="E28" i="9"/>
  <c r="K27" i="9"/>
  <c r="J27" i="9"/>
  <c r="E27" i="9"/>
  <c r="K26" i="9"/>
  <c r="J26" i="9"/>
  <c r="E26" i="9"/>
  <c r="K25" i="9"/>
  <c r="J25" i="9"/>
  <c r="E25" i="9"/>
  <c r="K24" i="9"/>
  <c r="J24" i="9"/>
  <c r="E24" i="9"/>
  <c r="K23" i="9"/>
  <c r="J23" i="9"/>
  <c r="E23" i="9"/>
  <c r="K22" i="9"/>
  <c r="J22" i="9"/>
  <c r="E22" i="9"/>
  <c r="K21" i="9"/>
  <c r="J21" i="9"/>
  <c r="E21" i="9"/>
  <c r="K20" i="9"/>
  <c r="J20" i="9"/>
  <c r="E20" i="9"/>
  <c r="K19" i="9"/>
  <c r="J19" i="9"/>
  <c r="E19" i="9"/>
  <c r="K18" i="9"/>
  <c r="J18" i="9"/>
  <c r="E18" i="9"/>
  <c r="K17" i="9"/>
  <c r="J17" i="9"/>
  <c r="E17" i="9"/>
  <c r="K16" i="9"/>
  <c r="J16" i="9"/>
  <c r="E16" i="9"/>
  <c r="K15" i="9"/>
  <c r="J15" i="9"/>
  <c r="E15" i="9"/>
  <c r="K14" i="9"/>
  <c r="J14" i="9"/>
  <c r="E14" i="9"/>
  <c r="K13" i="9"/>
  <c r="J13" i="9"/>
  <c r="E13" i="9"/>
  <c r="K12" i="9"/>
  <c r="J12" i="9"/>
  <c r="E12" i="9"/>
  <c r="K11" i="9"/>
  <c r="J11" i="9"/>
  <c r="E11" i="9"/>
  <c r="K8" i="9"/>
  <c r="I8" i="9"/>
  <c r="E8" i="9"/>
  <c r="K7" i="9"/>
  <c r="I7" i="9"/>
  <c r="E7" i="9"/>
  <c r="K6" i="9"/>
  <c r="I6" i="9"/>
  <c r="E6" i="9"/>
  <c r="K5" i="9"/>
  <c r="I5" i="9"/>
  <c r="E5" i="9"/>
  <c r="K4" i="9"/>
  <c r="I4" i="9"/>
  <c r="E4" i="9"/>
  <c r="E47" i="8"/>
  <c r="E46" i="8"/>
  <c r="E45" i="8"/>
  <c r="E44" i="8"/>
  <c r="E43" i="8"/>
  <c r="K28" i="7"/>
  <c r="I28" i="7"/>
  <c r="E28" i="7"/>
  <c r="K27" i="7"/>
  <c r="I27" i="7"/>
  <c r="E27" i="7"/>
  <c r="K26" i="7"/>
  <c r="I26" i="7"/>
  <c r="E26" i="7"/>
  <c r="K21" i="7"/>
  <c r="I21" i="7"/>
  <c r="E21" i="7"/>
  <c r="K17" i="7"/>
  <c r="I17" i="7"/>
  <c r="E17" i="7"/>
  <c r="K13" i="7"/>
  <c r="J13" i="7"/>
  <c r="E13" i="7"/>
  <c r="K12" i="7"/>
  <c r="J12" i="7"/>
  <c r="E12" i="7"/>
  <c r="K8" i="7"/>
  <c r="J8" i="7"/>
  <c r="E8" i="7"/>
  <c r="K7" i="7"/>
  <c r="J7" i="7"/>
  <c r="E7" i="7"/>
  <c r="K4" i="7"/>
  <c r="I4" i="7"/>
  <c r="E4" i="7"/>
  <c r="E6" i="6"/>
  <c r="E5" i="6"/>
  <c r="E4" i="6"/>
  <c r="K5" i="5"/>
  <c r="I5" i="5"/>
  <c r="E5" i="5"/>
  <c r="K4" i="5"/>
  <c r="I4" i="5"/>
  <c r="E4" i="5"/>
  <c r="K4" i="3"/>
  <c r="I4" i="3"/>
  <c r="E4" i="3"/>
</calcChain>
</file>

<file path=xl/sharedStrings.xml><?xml version="1.0" encoding="utf-8"?>
<sst xmlns="http://schemas.openxmlformats.org/spreadsheetml/2006/main" count="710" uniqueCount="304">
  <si>
    <t>2021年硕士研究生考生考试录取情况汇总表（文学院）</t>
  </si>
  <si>
    <t>专业：050100 中国语言文学</t>
  </si>
  <si>
    <t>序号</t>
  </si>
  <si>
    <t>考生编号</t>
  </si>
  <si>
    <t>姓名</t>
  </si>
  <si>
    <t>初试 总分</t>
  </si>
  <si>
    <t>初试加权成绩</t>
  </si>
  <si>
    <t>复试笔试成绩</t>
  </si>
  <si>
    <t>复试面试成绩</t>
  </si>
  <si>
    <t>复试外语成绩</t>
  </si>
  <si>
    <t>复试加权成绩</t>
  </si>
  <si>
    <t>加试</t>
  </si>
  <si>
    <t>总成绩</t>
  </si>
  <si>
    <t>录取意见</t>
  </si>
  <si>
    <t>102121105015227</t>
  </si>
  <si>
    <t>拟录取</t>
  </si>
  <si>
    <t>2021年硕士研究生考生考试录取情况汇总表（马克思主义学院）</t>
  </si>
  <si>
    <t>专业：030500 马克思主义基本原理</t>
  </si>
  <si>
    <t>初试
总分</t>
  </si>
  <si>
    <t>102161009010220</t>
  </si>
  <si>
    <t>安雁妮</t>
  </si>
  <si>
    <t>2021年硕士研究生考生考试拟录取情况汇总表（药学院）</t>
  </si>
  <si>
    <t>专业：1007Z1 藏药学</t>
  </si>
  <si>
    <t>初试总成绩</t>
  </si>
  <si>
    <t>面试成绩</t>
  </si>
  <si>
    <t>外语成绩</t>
  </si>
  <si>
    <t>106331100800614</t>
  </si>
  <si>
    <t>何旭光</t>
  </si>
  <si>
    <t>2021年硕士研究生考生考试拟录取情况汇总表（生态环境与资源学院）</t>
  </si>
  <si>
    <t>专业：1007Z2药用植物资源学</t>
  </si>
  <si>
    <t>106971611602818</t>
  </si>
  <si>
    <t>杜萌</t>
  </si>
  <si>
    <t>100631000101849</t>
  </si>
  <si>
    <t>张超</t>
  </si>
  <si>
    <t>不予录取</t>
  </si>
  <si>
    <t>2021年硕士研究生考生考试拟录取情况汇总表（物电学院）</t>
  </si>
  <si>
    <t>专业：0701Z1 智能信息处理</t>
  </si>
  <si>
    <t>107191000001724</t>
  </si>
  <si>
    <t>王逸</t>
  </si>
  <si>
    <t>100801011010159</t>
  </si>
  <si>
    <t>赵鹏飞</t>
  </si>
  <si>
    <t>104051077500091</t>
  </si>
  <si>
    <t>陈达</t>
  </si>
  <si>
    <t>2021年硕士研究生考生考试录取情况汇总表（经济与管理学院）</t>
  </si>
  <si>
    <t>专业：025100金融</t>
  </si>
  <si>
    <t>106981611102169</t>
  </si>
  <si>
    <t>专业：125100工商管理硕士（非全日制）</t>
  </si>
  <si>
    <t>初试总分</t>
  </si>
  <si>
    <t>政治理论成绩</t>
  </si>
  <si>
    <t>101251000005325</t>
  </si>
  <si>
    <t>王艳艳</t>
  </si>
  <si>
    <t>/</t>
  </si>
  <si>
    <t>101251000004515</t>
  </si>
  <si>
    <t>韩健</t>
  </si>
  <si>
    <t>专业：125300会计硕士</t>
  </si>
  <si>
    <t>106131125300384</t>
  </si>
  <si>
    <t>李佳韩</t>
  </si>
  <si>
    <t>118461016001530</t>
  </si>
  <si>
    <t>陈婉婷</t>
  </si>
  <si>
    <t>专业：120201会计学</t>
  </si>
  <si>
    <t>104041120201014</t>
  </si>
  <si>
    <t>何冰清</t>
  </si>
  <si>
    <t>101251000003479</t>
  </si>
  <si>
    <t>耿强艳</t>
  </si>
  <si>
    <t>102881500013172</t>
  </si>
  <si>
    <t>董刘源</t>
  </si>
  <si>
    <t>106371001000107</t>
  </si>
  <si>
    <t>何福杰</t>
  </si>
  <si>
    <t>103701210009863</t>
  </si>
  <si>
    <t>贾天朝</t>
  </si>
  <si>
    <t>2021年硕士研究生考生考试拟录取情况汇总表（民族学与社会学学院）</t>
  </si>
  <si>
    <t>专业：010107 宗教学</t>
  </si>
  <si>
    <t>107031141305579</t>
  </si>
  <si>
    <t>赵若铭</t>
  </si>
  <si>
    <t>107101621113121</t>
  </si>
  <si>
    <t>王凯英</t>
  </si>
  <si>
    <t>专业：030300 社会学</t>
  </si>
  <si>
    <t>106721303000039</t>
  </si>
  <si>
    <t>徐田</t>
  </si>
  <si>
    <t>102931211406929</t>
  </si>
  <si>
    <t>赵影影</t>
  </si>
  <si>
    <t>106721303000035</t>
  </si>
  <si>
    <t>杨开会</t>
  </si>
  <si>
    <t>117991120170077</t>
  </si>
  <si>
    <t>任菊兰</t>
  </si>
  <si>
    <t>102121103038793</t>
  </si>
  <si>
    <t>张广秀</t>
  </si>
  <si>
    <t>专业：030400 民族学（研究方向：01民族学）</t>
  </si>
  <si>
    <t>104471710005643</t>
  </si>
  <si>
    <t>郑磊</t>
  </si>
  <si>
    <t>100381030500050</t>
  </si>
  <si>
    <t>王芳鑫</t>
  </si>
  <si>
    <t>103001211506203</t>
  </si>
  <si>
    <t>陆婷婷</t>
  </si>
  <si>
    <t>100041430912022</t>
  </si>
  <si>
    <t>李璨</t>
  </si>
  <si>
    <t>104451202106824</t>
  </si>
  <si>
    <t>张永</t>
  </si>
  <si>
    <t>104591411440022</t>
  </si>
  <si>
    <t>靳栋兰</t>
  </si>
  <si>
    <t>104301370700589</t>
  </si>
  <si>
    <t>张培军</t>
  </si>
  <si>
    <t>103701210009892</t>
  </si>
  <si>
    <t>赵悦</t>
  </si>
  <si>
    <t>116641161070068</t>
  </si>
  <si>
    <t>党田田</t>
  </si>
  <si>
    <t>专业：030400 民族学（研究方向：马克思民族理论与政策）</t>
  </si>
  <si>
    <t>100701213101824</t>
  </si>
  <si>
    <t>江柳燊</t>
  </si>
  <si>
    <t>106521230500068</t>
  </si>
  <si>
    <t>朱云港</t>
  </si>
  <si>
    <t>102251231102855</t>
  </si>
  <si>
    <t>王美玲</t>
  </si>
  <si>
    <t>114171020201319</t>
  </si>
  <si>
    <t>杨蕊铭</t>
  </si>
  <si>
    <t>102161009010048</t>
  </si>
  <si>
    <t>范鑫</t>
  </si>
  <si>
    <t>106521230500073</t>
  </si>
  <si>
    <t>尹颖</t>
  </si>
  <si>
    <t>101541914000400</t>
  </si>
  <si>
    <t>李晓松</t>
  </si>
  <si>
    <t>专业：030400 民族学（研究方向：03中国少数民族史）</t>
  </si>
  <si>
    <t>104031030503052</t>
  </si>
  <si>
    <t>张娜娜</t>
  </si>
  <si>
    <t>104311580000289</t>
  </si>
  <si>
    <t>许文静</t>
  </si>
  <si>
    <t>100581153805151</t>
  </si>
  <si>
    <t>骆佳旺</t>
  </si>
  <si>
    <t>专业：060200 中国史</t>
  </si>
  <si>
    <t>104451202107330</t>
  </si>
  <si>
    <t>于瑞祥</t>
  </si>
  <si>
    <t>101191140000216</t>
  </si>
  <si>
    <t>邓小军</t>
  </si>
  <si>
    <t>102311060204014</t>
  </si>
  <si>
    <t>李东升</t>
  </si>
  <si>
    <t>106381060200074</t>
  </si>
  <si>
    <t>夏宇春</t>
  </si>
  <si>
    <t>102031211105154</t>
  </si>
  <si>
    <t>马文慧</t>
  </si>
  <si>
    <t>2021年硕士研究生考生考试录取情况汇总表（旅游学院）</t>
  </si>
  <si>
    <t>专业：120203旅游管理</t>
  </si>
  <si>
    <t>106111002121205</t>
  </si>
  <si>
    <t>赵小燕</t>
  </si>
  <si>
    <t>104761002110005</t>
  </si>
  <si>
    <t>王锦</t>
  </si>
  <si>
    <t>105741000012762</t>
  </si>
  <si>
    <t>程盼辉</t>
  </si>
  <si>
    <t>106261120200187</t>
  </si>
  <si>
    <t>唐姜</t>
  </si>
  <si>
    <t>106971410212176</t>
  </si>
  <si>
    <t>庞旭阳</t>
  </si>
  <si>
    <t>专业：125400旅游管理</t>
  </si>
  <si>
    <t>106101125400291</t>
  </si>
  <si>
    <t>蒋丹</t>
  </si>
  <si>
    <t>104761001520480</t>
  </si>
  <si>
    <t>罗秉诚</t>
  </si>
  <si>
    <t>107181621019589</t>
  </si>
  <si>
    <t>王文华</t>
  </si>
  <si>
    <t>106971611607770</t>
  </si>
  <si>
    <t>孙海龙</t>
  </si>
  <si>
    <t>102131560303765</t>
  </si>
  <si>
    <t>于文韬</t>
  </si>
  <si>
    <t>106131125201199</t>
  </si>
  <si>
    <t>陈思含</t>
  </si>
  <si>
    <t>103841213754037</t>
  </si>
  <si>
    <t>卢静</t>
  </si>
  <si>
    <t>101081210015446</t>
  </si>
  <si>
    <t>任蕊</t>
  </si>
  <si>
    <t>106161125600576</t>
  </si>
  <si>
    <t>卢幸</t>
  </si>
  <si>
    <t>104761002120096</t>
  </si>
  <si>
    <t>贾宝华</t>
  </si>
  <si>
    <t>100191371310624</t>
  </si>
  <si>
    <t>王峰</t>
  </si>
  <si>
    <t>107191000002395</t>
  </si>
  <si>
    <t>白亚莉</t>
  </si>
  <si>
    <t>100581123408607</t>
  </si>
  <si>
    <t>王金月</t>
  </si>
  <si>
    <t>124531000000798</t>
  </si>
  <si>
    <t>相俊宇</t>
  </si>
  <si>
    <t>101181050100533</t>
  </si>
  <si>
    <t>亢世琪</t>
  </si>
  <si>
    <t>107591000002798</t>
  </si>
  <si>
    <t>牛文博</t>
  </si>
  <si>
    <t>100781125224834</t>
  </si>
  <si>
    <t>孟令孝</t>
  </si>
  <si>
    <t>101191140000760</t>
  </si>
  <si>
    <t>王丽</t>
  </si>
  <si>
    <t>103451210014926</t>
  </si>
  <si>
    <t>张菲菲</t>
  </si>
  <si>
    <t>2021年硕士研究生考生考试拟录取情况汇总表（政治与公共管理学院）</t>
  </si>
  <si>
    <t>专业：120400 公共管理</t>
  </si>
  <si>
    <t>118321120400037</t>
  </si>
  <si>
    <t>吴佳宝</t>
  </si>
  <si>
    <t>86</t>
  </si>
  <si>
    <t>81</t>
  </si>
  <si>
    <t>78</t>
  </si>
  <si>
    <t>102911211406562</t>
  </si>
  <si>
    <t>张政</t>
  </si>
  <si>
    <t>77</t>
  </si>
  <si>
    <t>76</t>
  </si>
  <si>
    <t>100691123400675</t>
  </si>
  <si>
    <t>宋昊阳</t>
  </si>
  <si>
    <t>82</t>
  </si>
  <si>
    <t>73</t>
  </si>
  <si>
    <t>69</t>
  </si>
  <si>
    <t>102401120400221</t>
  </si>
  <si>
    <t>孟洁</t>
  </si>
  <si>
    <t>70</t>
  </si>
  <si>
    <t>58</t>
  </si>
  <si>
    <t>61</t>
  </si>
  <si>
    <t>60</t>
  </si>
  <si>
    <t>专业：125200 公共管理</t>
  </si>
  <si>
    <t>896371010000267</t>
  </si>
  <si>
    <t>邱美竹</t>
  </si>
  <si>
    <t>104271371500658</t>
  </si>
  <si>
    <t>明陆陆</t>
  </si>
  <si>
    <t>102401125200379</t>
  </si>
  <si>
    <t>王平</t>
  </si>
  <si>
    <t>104221510100279</t>
  </si>
  <si>
    <t>沈振兴</t>
  </si>
  <si>
    <t>100751092000063</t>
  </si>
  <si>
    <t>杨龙腾</t>
  </si>
  <si>
    <t>2021年硕士研究生考生考试拟录取情况汇总表（法学院）</t>
  </si>
  <si>
    <t>专业：030100 法学</t>
  </si>
  <si>
    <t>106511030101018</t>
  </si>
  <si>
    <t>陈天佑</t>
  </si>
  <si>
    <t>107261130902206</t>
  </si>
  <si>
    <t>刘晓杰</t>
  </si>
  <si>
    <t>专业：035102 法律（法学）</t>
  </si>
  <si>
    <t>114821210001944</t>
  </si>
  <si>
    <t>王璐瑶</t>
  </si>
  <si>
    <t>102001210203961</t>
  </si>
  <si>
    <t>刘思凡</t>
  </si>
  <si>
    <t>105201666606880</t>
  </si>
  <si>
    <t>李淑萍</t>
  </si>
  <si>
    <t>105301370107709</t>
  </si>
  <si>
    <t>张一智</t>
  </si>
  <si>
    <t>102121103513879</t>
  </si>
  <si>
    <t>张洪钦</t>
  </si>
  <si>
    <t>100521011103506</t>
  </si>
  <si>
    <t>刘晴晴</t>
  </si>
  <si>
    <t>891011035100167</t>
  </si>
  <si>
    <t>马梦寅</t>
  </si>
  <si>
    <t>103591210013782</t>
  </si>
  <si>
    <t>许逸阁</t>
  </si>
  <si>
    <t>101511000908250</t>
  </si>
  <si>
    <t>孙宁</t>
  </si>
  <si>
    <t>102001210203842</t>
  </si>
  <si>
    <t>陈山宁</t>
  </si>
  <si>
    <t>103861601918030</t>
  </si>
  <si>
    <t>闫奕兵</t>
  </si>
  <si>
    <t>102701000008164</t>
  </si>
  <si>
    <t>邵舒莉</t>
  </si>
  <si>
    <t>101661000004633</t>
  </si>
  <si>
    <t>魏子鸣</t>
  </si>
  <si>
    <t>102121103513639</t>
  </si>
  <si>
    <t>孙一凡</t>
  </si>
  <si>
    <t>104751035102296</t>
  </si>
  <si>
    <t>肖亚辉</t>
  </si>
  <si>
    <t>104841006102837</t>
  </si>
  <si>
    <t>王宇鑫</t>
  </si>
  <si>
    <t>104841006102493</t>
  </si>
  <si>
    <t>韩卫斌</t>
  </si>
  <si>
    <t>105201666607475</t>
  </si>
  <si>
    <t>刘会丹</t>
  </si>
  <si>
    <t>专业：035101 法律（非法学）</t>
  </si>
  <si>
    <t>104211120360954</t>
  </si>
  <si>
    <t>范海霞</t>
  </si>
  <si>
    <t>107261411307845</t>
  </si>
  <si>
    <t>刘怡辰</t>
  </si>
  <si>
    <t>102801260006442</t>
  </si>
  <si>
    <t>刘瑾琪</t>
  </si>
  <si>
    <t>106521235112199</t>
  </si>
  <si>
    <t>许有缘</t>
  </si>
  <si>
    <t>106151035100310</t>
  </si>
  <si>
    <t>文龙</t>
  </si>
  <si>
    <t>104871000135298</t>
  </si>
  <si>
    <t>樊鑫鑫</t>
  </si>
  <si>
    <t>104841006101483</t>
  </si>
  <si>
    <t>杨淑慧</t>
  </si>
  <si>
    <t>104251540008537</t>
  </si>
  <si>
    <t>周雯姝</t>
  </si>
  <si>
    <t>107261612404783</t>
  </si>
  <si>
    <t>侯凯华</t>
  </si>
  <si>
    <t>118461008002800</t>
  </si>
  <si>
    <t>陈悦</t>
  </si>
  <si>
    <t>102121103512691</t>
  </si>
  <si>
    <t>吕明泽</t>
  </si>
  <si>
    <t>101751000000824</t>
  </si>
  <si>
    <t>高歌</t>
  </si>
  <si>
    <t>100521011102383</t>
  </si>
  <si>
    <t>袁修天</t>
  </si>
  <si>
    <t>101401007006635</t>
  </si>
  <si>
    <t>赵硕民</t>
  </si>
  <si>
    <t>106971140917461</t>
  </si>
  <si>
    <t>王晶</t>
  </si>
  <si>
    <t>102461321528615</t>
  </si>
  <si>
    <t>刘鸿宇</t>
  </si>
  <si>
    <t>专业：120204技术经济及管理</t>
    <phoneticPr fontId="17" type="noConversion"/>
  </si>
  <si>
    <t>拟录取</t>
    <phoneticPr fontId="17" type="noConversion"/>
  </si>
  <si>
    <t xml:space="preserve">专业：030403中国少数民族经济
</t>
    <phoneticPr fontId="17" type="noConversion"/>
  </si>
  <si>
    <t>姜婉莹</t>
    <phoneticPr fontId="17" type="noConversion"/>
  </si>
  <si>
    <t>边雨露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</si>
</sst>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仿宋_GB2312"/>
      <charset val="134"/>
    </font>
    <font>
      <sz val="10"/>
      <name val="Arial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176" fontId="15" fillId="0" borderId="2" xfId="0" applyNumberFormat="1" applyFont="1" applyBorder="1" applyAlignment="1">
      <alignment horizontal="center" vertical="center" wrapText="1"/>
    </xf>
    <xf numFmtId="176" fontId="15" fillId="0" borderId="2" xfId="0" applyNumberFormat="1" applyFont="1" applyBorder="1" applyAlignment="1">
      <alignment horizont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6" fontId="16" fillId="0" borderId="2" xfId="0" applyNumberFormat="1" applyFont="1" applyFill="1" applyBorder="1" applyAlignment="1">
      <alignment horizontal="center" vertical="center"/>
    </xf>
    <xf numFmtId="177" fontId="16" fillId="0" borderId="2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quotePrefix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4" sqref="C4"/>
    </sheetView>
  </sheetViews>
  <sheetFormatPr defaultColWidth="9" defaultRowHeight="13.5"/>
  <cols>
    <col min="1" max="1" width="5" customWidth="1"/>
    <col min="2" max="2" width="15.75" customWidth="1"/>
    <col min="4" max="4" width="7" customWidth="1"/>
    <col min="12" max="12" width="11.25" customWidth="1"/>
  </cols>
  <sheetData>
    <row r="1" spans="1:12" ht="2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4.9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8.5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</row>
    <row r="4" spans="1:12" ht="21.95" customHeight="1">
      <c r="A4" s="18">
        <v>1</v>
      </c>
      <c r="B4" s="18" t="s">
        <v>14</v>
      </c>
      <c r="C4" s="18" t="s">
        <v>302</v>
      </c>
      <c r="D4" s="18">
        <v>349</v>
      </c>
      <c r="E4" s="32">
        <v>41.88</v>
      </c>
      <c r="F4" s="32">
        <v>72</v>
      </c>
      <c r="G4" s="32">
        <v>81.3</v>
      </c>
      <c r="H4" s="32">
        <v>76.67</v>
      </c>
      <c r="I4" s="32">
        <v>30.66</v>
      </c>
      <c r="J4" s="18"/>
      <c r="K4" s="32">
        <v>72.540000000000006</v>
      </c>
      <c r="L4" s="18" t="s">
        <v>15</v>
      </c>
    </row>
  </sheetData>
  <mergeCells count="2">
    <mergeCell ref="A1:L1"/>
    <mergeCell ref="A2:L2"/>
  </mergeCells>
  <phoneticPr fontId="17" type="noConversion"/>
  <pageMargins left="0.7" right="0.7" top="0.75" bottom="0.75" header="0.3" footer="0.3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4" workbookViewId="0">
      <selection activeCell="P21" sqref="P21"/>
    </sheetView>
  </sheetViews>
  <sheetFormatPr defaultColWidth="9" defaultRowHeight="13.5"/>
  <cols>
    <col min="1" max="1" width="6.875" style="1" customWidth="1"/>
    <col min="2" max="2" width="16.25" style="1" customWidth="1"/>
    <col min="3" max="3" width="8.5" style="1" customWidth="1"/>
    <col min="4" max="4" width="7.5" style="1" customWidth="1"/>
    <col min="5" max="6" width="9" style="1"/>
    <col min="7" max="7" width="10" style="1" customWidth="1"/>
    <col min="8" max="8" width="9.875" style="1" customWidth="1"/>
    <col min="9" max="9" width="9.125" style="1" customWidth="1"/>
    <col min="10" max="10" width="6.75" style="1" customWidth="1"/>
    <col min="11" max="11" width="9" style="1"/>
    <col min="12" max="12" width="10.375" style="1" customWidth="1"/>
    <col min="13" max="16384" width="9" style="1"/>
  </cols>
  <sheetData>
    <row r="1" spans="1:12" ht="24" customHeight="1">
      <c r="A1" s="62" t="s">
        <v>223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57" customHeight="1">
      <c r="A2" s="64" t="s">
        <v>224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54" customHeight="1">
      <c r="A3" s="2" t="s">
        <v>2</v>
      </c>
      <c r="B3" s="2" t="s">
        <v>3</v>
      </c>
      <c r="C3" s="2" t="s">
        <v>4</v>
      </c>
      <c r="D3" s="2" t="s">
        <v>23</v>
      </c>
      <c r="E3" s="2" t="s">
        <v>6</v>
      </c>
      <c r="F3" s="2" t="s">
        <v>7</v>
      </c>
      <c r="G3" s="2" t="s">
        <v>24</v>
      </c>
      <c r="H3" s="2" t="s">
        <v>25</v>
      </c>
      <c r="I3" s="2" t="s">
        <v>10</v>
      </c>
      <c r="J3" s="2" t="s">
        <v>11</v>
      </c>
      <c r="K3" s="2" t="s">
        <v>12</v>
      </c>
      <c r="L3" s="2" t="s">
        <v>13</v>
      </c>
    </row>
    <row r="4" spans="1:12" ht="27" customHeight="1">
      <c r="A4" s="3">
        <v>1</v>
      </c>
      <c r="B4" s="4" t="s">
        <v>225</v>
      </c>
      <c r="C4" s="5" t="s">
        <v>226</v>
      </c>
      <c r="D4" s="4">
        <v>328</v>
      </c>
      <c r="E4" s="6">
        <f>D4/5*0.6</f>
        <v>39.36</v>
      </c>
      <c r="F4" s="6">
        <v>61</v>
      </c>
      <c r="G4" s="6">
        <v>85</v>
      </c>
      <c r="H4" s="6">
        <v>83.2</v>
      </c>
      <c r="I4" s="6">
        <f>F4*0.15+G4*0.15+H4*0.1</f>
        <v>30.22</v>
      </c>
      <c r="J4" s="6"/>
      <c r="K4" s="6">
        <f>E4+I4</f>
        <v>69.58</v>
      </c>
      <c r="L4" s="12" t="s">
        <v>15</v>
      </c>
    </row>
    <row r="5" spans="1:12" ht="24.95" customHeight="1">
      <c r="A5" s="3">
        <v>2</v>
      </c>
      <c r="B5" s="4" t="s">
        <v>227</v>
      </c>
      <c r="C5" s="5" t="s">
        <v>228</v>
      </c>
      <c r="D5" s="4">
        <v>333</v>
      </c>
      <c r="E5" s="6">
        <f>D5/5*0.6</f>
        <v>39.96</v>
      </c>
      <c r="F5" s="7">
        <v>52</v>
      </c>
      <c r="G5" s="6">
        <v>85.2</v>
      </c>
      <c r="H5" s="6">
        <v>84.2</v>
      </c>
      <c r="I5" s="6">
        <f>F5*0.15+G5*0.15+H5*0.1</f>
        <v>29</v>
      </c>
      <c r="J5" s="6"/>
      <c r="K5" s="6">
        <f>E5+I5</f>
        <v>68.959999999999994</v>
      </c>
      <c r="L5" s="12" t="s">
        <v>34</v>
      </c>
    </row>
    <row r="6" spans="1:12" ht="44.1" customHeight="1">
      <c r="A6" s="64" t="s">
        <v>229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38.1" customHeight="1">
      <c r="A7" s="2" t="s">
        <v>2</v>
      </c>
      <c r="B7" s="2" t="s">
        <v>3</v>
      </c>
      <c r="C7" s="2" t="s">
        <v>4</v>
      </c>
      <c r="D7" s="2" t="s">
        <v>23</v>
      </c>
      <c r="E7" s="2" t="s">
        <v>6</v>
      </c>
      <c r="F7" s="2" t="s">
        <v>7</v>
      </c>
      <c r="G7" s="2" t="s">
        <v>24</v>
      </c>
      <c r="H7" s="2" t="s">
        <v>25</v>
      </c>
      <c r="I7" s="2" t="s">
        <v>10</v>
      </c>
      <c r="J7" s="2" t="s">
        <v>11</v>
      </c>
      <c r="K7" s="2" t="s">
        <v>12</v>
      </c>
      <c r="L7" s="2" t="s">
        <v>13</v>
      </c>
    </row>
    <row r="8" spans="1:12" ht="21" customHeight="1">
      <c r="A8" s="8">
        <v>1</v>
      </c>
      <c r="B8" s="9" t="s">
        <v>230</v>
      </c>
      <c r="C8" s="10" t="s">
        <v>231</v>
      </c>
      <c r="D8" s="9">
        <v>311</v>
      </c>
      <c r="E8" s="11">
        <f t="shared" ref="E8:E25" si="0">D8/5*0.6</f>
        <v>37.32</v>
      </c>
      <c r="F8" s="11">
        <v>88</v>
      </c>
      <c r="G8" s="11">
        <v>88.2</v>
      </c>
      <c r="H8" s="11">
        <v>86.8</v>
      </c>
      <c r="I8" s="11">
        <f t="shared" ref="I8:I25" si="1">F8*0.15+G8*0.15+H8*0.1</f>
        <v>35.11</v>
      </c>
      <c r="J8" s="11"/>
      <c r="K8" s="11">
        <f t="shared" ref="K8:K25" si="2">E8+I8</f>
        <v>72.430000000000007</v>
      </c>
      <c r="L8" s="12" t="s">
        <v>15</v>
      </c>
    </row>
    <row r="9" spans="1:12" ht="21" customHeight="1">
      <c r="A9" s="8">
        <v>2</v>
      </c>
      <c r="B9" s="9" t="s">
        <v>232</v>
      </c>
      <c r="C9" s="10" t="s">
        <v>233</v>
      </c>
      <c r="D9" s="9">
        <v>317</v>
      </c>
      <c r="E9" s="11">
        <f t="shared" si="0"/>
        <v>38.04</v>
      </c>
      <c r="F9" s="6">
        <v>82</v>
      </c>
      <c r="G9" s="6">
        <v>84.4</v>
      </c>
      <c r="H9" s="6">
        <v>83.4</v>
      </c>
      <c r="I9" s="11">
        <f t="shared" si="1"/>
        <v>33.299999999999997</v>
      </c>
      <c r="J9" s="6"/>
      <c r="K9" s="11">
        <f t="shared" si="2"/>
        <v>71.34</v>
      </c>
      <c r="L9" s="12" t="s">
        <v>15</v>
      </c>
    </row>
    <row r="10" spans="1:12" ht="21" customHeight="1">
      <c r="A10" s="8">
        <v>3</v>
      </c>
      <c r="B10" s="9" t="s">
        <v>234</v>
      </c>
      <c r="C10" s="10" t="s">
        <v>235</v>
      </c>
      <c r="D10" s="9">
        <v>312</v>
      </c>
      <c r="E10" s="11">
        <f t="shared" si="0"/>
        <v>37.44</v>
      </c>
      <c r="F10" s="6">
        <v>81</v>
      </c>
      <c r="G10" s="6">
        <v>87.4</v>
      </c>
      <c r="H10" s="6">
        <v>85.2</v>
      </c>
      <c r="I10" s="11">
        <f t="shared" si="1"/>
        <v>33.78</v>
      </c>
      <c r="J10" s="6"/>
      <c r="K10" s="11">
        <f t="shared" si="2"/>
        <v>71.22</v>
      </c>
      <c r="L10" s="12" t="s">
        <v>15</v>
      </c>
    </row>
    <row r="11" spans="1:12" ht="21" customHeight="1">
      <c r="A11" s="8">
        <v>4</v>
      </c>
      <c r="B11" s="9" t="s">
        <v>236</v>
      </c>
      <c r="C11" s="10" t="s">
        <v>237</v>
      </c>
      <c r="D11" s="9">
        <v>311</v>
      </c>
      <c r="E11" s="11">
        <f t="shared" si="0"/>
        <v>37.32</v>
      </c>
      <c r="F11" s="6">
        <v>80</v>
      </c>
      <c r="G11" s="6">
        <v>86.4</v>
      </c>
      <c r="H11" s="6">
        <v>88.2</v>
      </c>
      <c r="I11" s="11">
        <f t="shared" si="1"/>
        <v>33.78</v>
      </c>
      <c r="J11" s="6"/>
      <c r="K11" s="11">
        <f t="shared" si="2"/>
        <v>71.099999999999994</v>
      </c>
      <c r="L11" s="12" t="s">
        <v>15</v>
      </c>
    </row>
    <row r="12" spans="1:12" ht="21" customHeight="1">
      <c r="A12" s="8">
        <v>5</v>
      </c>
      <c r="B12" s="9" t="s">
        <v>238</v>
      </c>
      <c r="C12" s="10" t="s">
        <v>239</v>
      </c>
      <c r="D12" s="9">
        <v>317</v>
      </c>
      <c r="E12" s="11">
        <f t="shared" si="0"/>
        <v>38.04</v>
      </c>
      <c r="F12" s="6">
        <v>78</v>
      </c>
      <c r="G12" s="6">
        <v>84.6</v>
      </c>
      <c r="H12" s="6">
        <v>84.2</v>
      </c>
      <c r="I12" s="11">
        <f t="shared" si="1"/>
        <v>32.81</v>
      </c>
      <c r="J12" s="6"/>
      <c r="K12" s="11">
        <f t="shared" si="2"/>
        <v>70.849999999999994</v>
      </c>
      <c r="L12" s="12" t="s">
        <v>15</v>
      </c>
    </row>
    <row r="13" spans="1:12" ht="21" customHeight="1">
      <c r="A13" s="8">
        <v>6</v>
      </c>
      <c r="B13" s="9" t="s">
        <v>240</v>
      </c>
      <c r="C13" s="10" t="s">
        <v>241</v>
      </c>
      <c r="D13" s="9">
        <v>311</v>
      </c>
      <c r="E13" s="11">
        <f t="shared" si="0"/>
        <v>37.32</v>
      </c>
      <c r="F13" s="6">
        <v>82</v>
      </c>
      <c r="G13" s="6">
        <v>84.6</v>
      </c>
      <c r="H13" s="6">
        <v>83.6</v>
      </c>
      <c r="I13" s="11">
        <f t="shared" si="1"/>
        <v>33.35</v>
      </c>
      <c r="J13" s="6"/>
      <c r="K13" s="11">
        <f t="shared" si="2"/>
        <v>70.67</v>
      </c>
      <c r="L13" s="12" t="s">
        <v>15</v>
      </c>
    </row>
    <row r="14" spans="1:12" ht="21" customHeight="1">
      <c r="A14" s="8">
        <v>7</v>
      </c>
      <c r="B14" s="9" t="s">
        <v>242</v>
      </c>
      <c r="C14" s="10" t="s">
        <v>243</v>
      </c>
      <c r="D14" s="9">
        <v>317</v>
      </c>
      <c r="E14" s="11">
        <f t="shared" si="0"/>
        <v>38.04</v>
      </c>
      <c r="F14" s="11">
        <v>80</v>
      </c>
      <c r="G14" s="11">
        <v>82.6</v>
      </c>
      <c r="H14" s="11">
        <v>80.2</v>
      </c>
      <c r="I14" s="11">
        <f t="shared" si="1"/>
        <v>32.409999999999997</v>
      </c>
      <c r="J14" s="11"/>
      <c r="K14" s="11">
        <f t="shared" si="2"/>
        <v>70.45</v>
      </c>
      <c r="L14" s="12" t="s">
        <v>15</v>
      </c>
    </row>
    <row r="15" spans="1:12" ht="21" customHeight="1">
      <c r="A15" s="8">
        <v>8</v>
      </c>
      <c r="B15" s="9" t="s">
        <v>244</v>
      </c>
      <c r="C15" s="10" t="s">
        <v>245</v>
      </c>
      <c r="D15" s="9">
        <v>312</v>
      </c>
      <c r="E15" s="11">
        <f t="shared" si="0"/>
        <v>37.44</v>
      </c>
      <c r="F15" s="11">
        <v>79</v>
      </c>
      <c r="G15" s="11">
        <v>84</v>
      </c>
      <c r="H15" s="11">
        <v>83.2</v>
      </c>
      <c r="I15" s="11">
        <f t="shared" si="1"/>
        <v>32.770000000000003</v>
      </c>
      <c r="J15" s="11"/>
      <c r="K15" s="11">
        <f t="shared" si="2"/>
        <v>70.209999999999994</v>
      </c>
      <c r="L15" s="12" t="s">
        <v>15</v>
      </c>
    </row>
    <row r="16" spans="1:12" ht="21" customHeight="1">
      <c r="A16" s="8">
        <v>9</v>
      </c>
      <c r="B16" s="9" t="s">
        <v>246</v>
      </c>
      <c r="C16" s="10" t="s">
        <v>247</v>
      </c>
      <c r="D16" s="9">
        <v>317</v>
      </c>
      <c r="E16" s="11">
        <f t="shared" si="0"/>
        <v>38.04</v>
      </c>
      <c r="F16" s="6">
        <v>72</v>
      </c>
      <c r="G16" s="6">
        <v>85</v>
      </c>
      <c r="H16" s="6">
        <v>85.4</v>
      </c>
      <c r="I16" s="11">
        <f t="shared" si="1"/>
        <v>32.090000000000003</v>
      </c>
      <c r="J16" s="6"/>
      <c r="K16" s="11">
        <f t="shared" si="2"/>
        <v>70.13</v>
      </c>
      <c r="L16" s="12" t="s">
        <v>15</v>
      </c>
    </row>
    <row r="17" spans="1:12" ht="21" customHeight="1">
      <c r="A17" s="8">
        <v>10</v>
      </c>
      <c r="B17" s="9" t="s">
        <v>248</v>
      </c>
      <c r="C17" s="10" t="s">
        <v>249</v>
      </c>
      <c r="D17" s="9">
        <v>315</v>
      </c>
      <c r="E17" s="11">
        <f t="shared" si="0"/>
        <v>37.799999999999997</v>
      </c>
      <c r="F17" s="6">
        <v>71</v>
      </c>
      <c r="G17" s="6">
        <v>85.5</v>
      </c>
      <c r="H17" s="6">
        <v>87.8</v>
      </c>
      <c r="I17" s="11">
        <f t="shared" si="1"/>
        <v>32.255000000000003</v>
      </c>
      <c r="J17" s="6"/>
      <c r="K17" s="11">
        <f t="shared" si="2"/>
        <v>70.055000000000007</v>
      </c>
      <c r="L17" s="12" t="s">
        <v>15</v>
      </c>
    </row>
    <row r="18" spans="1:12" ht="21" customHeight="1">
      <c r="A18" s="8">
        <v>11</v>
      </c>
      <c r="B18" s="9" t="s">
        <v>250</v>
      </c>
      <c r="C18" s="10" t="s">
        <v>251</v>
      </c>
      <c r="D18" s="9">
        <v>313</v>
      </c>
      <c r="E18" s="11">
        <f t="shared" si="0"/>
        <v>37.56</v>
      </c>
      <c r="F18" s="6">
        <v>75</v>
      </c>
      <c r="G18" s="6">
        <v>84.6</v>
      </c>
      <c r="H18" s="6">
        <v>82.2</v>
      </c>
      <c r="I18" s="11">
        <f t="shared" si="1"/>
        <v>32.159999999999997</v>
      </c>
      <c r="J18" s="6"/>
      <c r="K18" s="11">
        <f t="shared" si="2"/>
        <v>69.72</v>
      </c>
      <c r="L18" s="12" t="s">
        <v>15</v>
      </c>
    </row>
    <row r="19" spans="1:12" ht="21" customHeight="1">
      <c r="A19" s="8">
        <v>12</v>
      </c>
      <c r="B19" s="9" t="s">
        <v>252</v>
      </c>
      <c r="C19" s="10" t="s">
        <v>253</v>
      </c>
      <c r="D19" s="9">
        <v>311</v>
      </c>
      <c r="E19" s="11">
        <f t="shared" si="0"/>
        <v>37.32</v>
      </c>
      <c r="F19" s="6">
        <v>78</v>
      </c>
      <c r="G19" s="6">
        <v>82.2</v>
      </c>
      <c r="H19" s="6">
        <v>83.4</v>
      </c>
      <c r="I19" s="11">
        <f t="shared" si="1"/>
        <v>32.369999999999997</v>
      </c>
      <c r="J19" s="6"/>
      <c r="K19" s="11">
        <f t="shared" si="2"/>
        <v>69.69</v>
      </c>
      <c r="L19" s="12" t="s">
        <v>15</v>
      </c>
    </row>
    <row r="20" spans="1:12" ht="21" customHeight="1">
      <c r="A20" s="8">
        <v>13</v>
      </c>
      <c r="B20" s="9" t="s">
        <v>254</v>
      </c>
      <c r="C20" s="10" t="s">
        <v>255</v>
      </c>
      <c r="D20" s="9">
        <v>318</v>
      </c>
      <c r="E20" s="11">
        <f t="shared" si="0"/>
        <v>38.159999999999997</v>
      </c>
      <c r="F20" s="6">
        <v>69</v>
      </c>
      <c r="G20" s="6">
        <v>85</v>
      </c>
      <c r="H20" s="6">
        <v>82.2</v>
      </c>
      <c r="I20" s="11">
        <f t="shared" si="1"/>
        <v>31.32</v>
      </c>
      <c r="J20" s="6"/>
      <c r="K20" s="11">
        <f t="shared" si="2"/>
        <v>69.48</v>
      </c>
      <c r="L20" s="12" t="s">
        <v>15</v>
      </c>
    </row>
    <row r="21" spans="1:12" ht="21" customHeight="1">
      <c r="A21" s="8">
        <v>14</v>
      </c>
      <c r="B21" s="9" t="s">
        <v>256</v>
      </c>
      <c r="C21" s="10" t="s">
        <v>257</v>
      </c>
      <c r="D21" s="9">
        <v>318</v>
      </c>
      <c r="E21" s="11">
        <f t="shared" si="0"/>
        <v>38.159999999999997</v>
      </c>
      <c r="F21" s="11">
        <v>72</v>
      </c>
      <c r="G21" s="11">
        <v>82</v>
      </c>
      <c r="H21" s="11">
        <v>80.599999999999994</v>
      </c>
      <c r="I21" s="11">
        <f t="shared" si="1"/>
        <v>31.16</v>
      </c>
      <c r="J21" s="11"/>
      <c r="K21" s="11">
        <f t="shared" si="2"/>
        <v>69.319999999999993</v>
      </c>
      <c r="L21" s="12" t="s">
        <v>15</v>
      </c>
    </row>
    <row r="22" spans="1:12" ht="21" customHeight="1">
      <c r="A22" s="8">
        <v>15</v>
      </c>
      <c r="B22" s="9" t="s">
        <v>258</v>
      </c>
      <c r="C22" s="10" t="s">
        <v>259</v>
      </c>
      <c r="D22" s="9">
        <v>311</v>
      </c>
      <c r="E22" s="11">
        <f t="shared" si="0"/>
        <v>37.32</v>
      </c>
      <c r="F22" s="6">
        <v>78</v>
      </c>
      <c r="G22" s="6">
        <v>82.2</v>
      </c>
      <c r="H22" s="6">
        <v>78.2</v>
      </c>
      <c r="I22" s="11">
        <f t="shared" si="1"/>
        <v>31.85</v>
      </c>
      <c r="J22" s="6"/>
      <c r="K22" s="11">
        <f t="shared" si="2"/>
        <v>69.17</v>
      </c>
      <c r="L22" s="12" t="s">
        <v>15</v>
      </c>
    </row>
    <row r="23" spans="1:12" ht="21" customHeight="1">
      <c r="A23" s="8">
        <v>16</v>
      </c>
      <c r="B23" s="9" t="s">
        <v>260</v>
      </c>
      <c r="C23" s="10" t="s">
        <v>261</v>
      </c>
      <c r="D23" s="9">
        <v>312</v>
      </c>
      <c r="E23" s="11">
        <f t="shared" si="0"/>
        <v>37.44</v>
      </c>
      <c r="F23" s="11">
        <v>68</v>
      </c>
      <c r="G23" s="11">
        <v>86.2</v>
      </c>
      <c r="H23" s="11">
        <v>85.2</v>
      </c>
      <c r="I23" s="11">
        <f t="shared" si="1"/>
        <v>31.65</v>
      </c>
      <c r="J23" s="11"/>
      <c r="K23" s="11">
        <f t="shared" si="2"/>
        <v>69.09</v>
      </c>
      <c r="L23" s="12" t="s">
        <v>15</v>
      </c>
    </row>
    <row r="24" spans="1:12" ht="21" customHeight="1">
      <c r="A24" s="8">
        <v>17</v>
      </c>
      <c r="B24" s="9" t="s">
        <v>262</v>
      </c>
      <c r="C24" s="10" t="s">
        <v>263</v>
      </c>
      <c r="D24" s="9">
        <v>311</v>
      </c>
      <c r="E24" s="11">
        <f t="shared" si="0"/>
        <v>37.32</v>
      </c>
      <c r="F24" s="11">
        <v>80</v>
      </c>
      <c r="G24" s="11">
        <v>78.2</v>
      </c>
      <c r="H24" s="11">
        <v>78.599999999999994</v>
      </c>
      <c r="I24" s="11">
        <f t="shared" si="1"/>
        <v>31.59</v>
      </c>
      <c r="J24" s="11"/>
      <c r="K24" s="11">
        <f t="shared" si="2"/>
        <v>68.91</v>
      </c>
      <c r="L24" s="12" t="s">
        <v>15</v>
      </c>
    </row>
    <row r="25" spans="1:12" ht="21" customHeight="1">
      <c r="A25" s="8">
        <v>18</v>
      </c>
      <c r="B25" s="9" t="s">
        <v>264</v>
      </c>
      <c r="C25" s="10" t="s">
        <v>265</v>
      </c>
      <c r="D25" s="9">
        <v>312</v>
      </c>
      <c r="E25" s="11">
        <f t="shared" si="0"/>
        <v>37.44</v>
      </c>
      <c r="F25" s="7">
        <v>50</v>
      </c>
      <c r="G25" s="6">
        <v>82.6</v>
      </c>
      <c r="H25" s="6">
        <v>81.2</v>
      </c>
      <c r="I25" s="11">
        <f t="shared" si="1"/>
        <v>28.01</v>
      </c>
      <c r="J25" s="6"/>
      <c r="K25" s="11">
        <f t="shared" si="2"/>
        <v>65.45</v>
      </c>
      <c r="L25" s="12" t="s">
        <v>34</v>
      </c>
    </row>
    <row r="26" spans="1:12" ht="48.95" customHeight="1">
      <c r="A26" s="64" t="s">
        <v>266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38.1" customHeight="1">
      <c r="A27" s="2" t="s">
        <v>2</v>
      </c>
      <c r="B27" s="2" t="s">
        <v>3</v>
      </c>
      <c r="C27" s="2" t="s">
        <v>4</v>
      </c>
      <c r="D27" s="2" t="s">
        <v>23</v>
      </c>
      <c r="E27" s="2" t="s">
        <v>6</v>
      </c>
      <c r="F27" s="2" t="s">
        <v>7</v>
      </c>
      <c r="G27" s="2" t="s">
        <v>24</v>
      </c>
      <c r="H27" s="2" t="s">
        <v>25</v>
      </c>
      <c r="I27" s="2" t="s">
        <v>10</v>
      </c>
      <c r="J27" s="2" t="s">
        <v>11</v>
      </c>
      <c r="K27" s="2" t="s">
        <v>12</v>
      </c>
      <c r="L27" s="2" t="s">
        <v>13</v>
      </c>
    </row>
    <row r="28" spans="1:12" ht="21.95" customHeight="1">
      <c r="A28" s="3">
        <v>1</v>
      </c>
      <c r="B28" s="9" t="s">
        <v>267</v>
      </c>
      <c r="C28" s="10" t="s">
        <v>268</v>
      </c>
      <c r="D28" s="9">
        <v>338</v>
      </c>
      <c r="E28" s="6">
        <f t="shared" ref="E28:E43" si="3">D28/5*0.6</f>
        <v>40.56</v>
      </c>
      <c r="F28" s="6">
        <v>88</v>
      </c>
      <c r="G28" s="6">
        <v>89</v>
      </c>
      <c r="H28" s="6">
        <v>86.8</v>
      </c>
      <c r="I28" s="6">
        <f t="shared" ref="I28:I43" si="4">F28*0.15+G28*0.15+H28*0.1</f>
        <v>35.229999999999997</v>
      </c>
      <c r="J28" s="6"/>
      <c r="K28" s="6">
        <f t="shared" ref="K28:K43" si="5">E28+I28</f>
        <v>75.790000000000006</v>
      </c>
      <c r="L28" s="12" t="s">
        <v>15</v>
      </c>
    </row>
    <row r="29" spans="1:12" ht="21.95" customHeight="1">
      <c r="A29" s="3">
        <v>2</v>
      </c>
      <c r="B29" s="9" t="s">
        <v>269</v>
      </c>
      <c r="C29" s="10" t="s">
        <v>270</v>
      </c>
      <c r="D29" s="9">
        <v>338</v>
      </c>
      <c r="E29" s="6">
        <f t="shared" si="3"/>
        <v>40.56</v>
      </c>
      <c r="F29" s="6">
        <v>81</v>
      </c>
      <c r="G29" s="6">
        <v>88.8</v>
      </c>
      <c r="H29" s="6">
        <v>85.4</v>
      </c>
      <c r="I29" s="6">
        <f t="shared" si="4"/>
        <v>34.01</v>
      </c>
      <c r="J29" s="6"/>
      <c r="K29" s="6">
        <f t="shared" si="5"/>
        <v>74.569999999999993</v>
      </c>
      <c r="L29" s="12" t="s">
        <v>15</v>
      </c>
    </row>
    <row r="30" spans="1:12" ht="21.95" customHeight="1">
      <c r="A30" s="3">
        <v>3</v>
      </c>
      <c r="B30" s="9" t="s">
        <v>271</v>
      </c>
      <c r="C30" s="10" t="s">
        <v>272</v>
      </c>
      <c r="D30" s="9">
        <v>335</v>
      </c>
      <c r="E30" s="6">
        <f t="shared" si="3"/>
        <v>40.200000000000003</v>
      </c>
      <c r="F30" s="6">
        <v>85</v>
      </c>
      <c r="G30" s="6">
        <v>86</v>
      </c>
      <c r="H30" s="6">
        <v>86.4</v>
      </c>
      <c r="I30" s="6">
        <f t="shared" si="4"/>
        <v>34.29</v>
      </c>
      <c r="J30" s="6"/>
      <c r="K30" s="6">
        <f t="shared" si="5"/>
        <v>74.489999999999995</v>
      </c>
      <c r="L30" s="12" t="s">
        <v>15</v>
      </c>
    </row>
    <row r="31" spans="1:12" ht="21.95" customHeight="1">
      <c r="A31" s="3">
        <v>4</v>
      </c>
      <c r="B31" s="9" t="s">
        <v>273</v>
      </c>
      <c r="C31" s="10" t="s">
        <v>274</v>
      </c>
      <c r="D31" s="9">
        <v>338</v>
      </c>
      <c r="E31" s="6">
        <f t="shared" si="3"/>
        <v>40.56</v>
      </c>
      <c r="F31" s="6">
        <v>82</v>
      </c>
      <c r="G31" s="6">
        <v>86.4</v>
      </c>
      <c r="H31" s="6">
        <v>85.8</v>
      </c>
      <c r="I31" s="6">
        <f t="shared" si="4"/>
        <v>33.840000000000003</v>
      </c>
      <c r="J31" s="6"/>
      <c r="K31" s="6">
        <f t="shared" si="5"/>
        <v>74.400000000000006</v>
      </c>
      <c r="L31" s="12" t="s">
        <v>15</v>
      </c>
    </row>
    <row r="32" spans="1:12" ht="21.95" customHeight="1">
      <c r="A32" s="3">
        <v>5</v>
      </c>
      <c r="B32" s="9" t="s">
        <v>275</v>
      </c>
      <c r="C32" s="10" t="s">
        <v>276</v>
      </c>
      <c r="D32" s="9">
        <v>336</v>
      </c>
      <c r="E32" s="6">
        <f t="shared" si="3"/>
        <v>40.32</v>
      </c>
      <c r="F32" s="6">
        <v>83</v>
      </c>
      <c r="G32" s="6">
        <v>86.2</v>
      </c>
      <c r="H32" s="6">
        <v>85</v>
      </c>
      <c r="I32" s="6">
        <f t="shared" si="4"/>
        <v>33.880000000000003</v>
      </c>
      <c r="J32" s="6"/>
      <c r="K32" s="6">
        <f t="shared" si="5"/>
        <v>74.2</v>
      </c>
      <c r="L32" s="12" t="s">
        <v>15</v>
      </c>
    </row>
    <row r="33" spans="1:12" ht="21.95" customHeight="1">
      <c r="A33" s="3">
        <v>6</v>
      </c>
      <c r="B33" s="9" t="s">
        <v>277</v>
      </c>
      <c r="C33" s="10" t="s">
        <v>278</v>
      </c>
      <c r="D33" s="9">
        <v>338</v>
      </c>
      <c r="E33" s="6">
        <f t="shared" si="3"/>
        <v>40.56</v>
      </c>
      <c r="F33" s="6">
        <v>76</v>
      </c>
      <c r="G33" s="6">
        <v>86.8</v>
      </c>
      <c r="H33" s="6">
        <v>84.8</v>
      </c>
      <c r="I33" s="6">
        <f t="shared" si="4"/>
        <v>32.9</v>
      </c>
      <c r="J33" s="6"/>
      <c r="K33" s="6">
        <f t="shared" si="5"/>
        <v>73.459999999999994</v>
      </c>
      <c r="L33" s="12" t="s">
        <v>15</v>
      </c>
    </row>
    <row r="34" spans="1:12" ht="21.95" customHeight="1">
      <c r="A34" s="3">
        <v>7</v>
      </c>
      <c r="B34" s="9" t="s">
        <v>279</v>
      </c>
      <c r="C34" s="10" t="s">
        <v>280</v>
      </c>
      <c r="D34" s="9">
        <v>338</v>
      </c>
      <c r="E34" s="6">
        <f t="shared" si="3"/>
        <v>40.56</v>
      </c>
      <c r="F34" s="6">
        <v>74</v>
      </c>
      <c r="G34" s="6">
        <v>87.2</v>
      </c>
      <c r="H34" s="6">
        <v>86.6</v>
      </c>
      <c r="I34" s="6">
        <f t="shared" si="4"/>
        <v>32.840000000000003</v>
      </c>
      <c r="J34" s="6"/>
      <c r="K34" s="6">
        <f t="shared" si="5"/>
        <v>73.400000000000006</v>
      </c>
      <c r="L34" s="12" t="s">
        <v>15</v>
      </c>
    </row>
    <row r="35" spans="1:12" ht="21.95" customHeight="1">
      <c r="A35" s="3">
        <v>8</v>
      </c>
      <c r="B35" s="9" t="s">
        <v>281</v>
      </c>
      <c r="C35" s="10" t="s">
        <v>282</v>
      </c>
      <c r="D35" s="9">
        <v>336</v>
      </c>
      <c r="E35" s="6">
        <f t="shared" si="3"/>
        <v>40.32</v>
      </c>
      <c r="F35" s="6">
        <v>76</v>
      </c>
      <c r="G35" s="6">
        <v>86.2</v>
      </c>
      <c r="H35" s="6">
        <v>86.2</v>
      </c>
      <c r="I35" s="6">
        <f t="shared" si="4"/>
        <v>32.950000000000003</v>
      </c>
      <c r="J35" s="6"/>
      <c r="K35" s="6">
        <f t="shared" si="5"/>
        <v>73.27</v>
      </c>
      <c r="L35" s="12" t="s">
        <v>15</v>
      </c>
    </row>
    <row r="36" spans="1:12" ht="21.95" customHeight="1">
      <c r="A36" s="3">
        <v>9</v>
      </c>
      <c r="B36" s="9" t="s">
        <v>283</v>
      </c>
      <c r="C36" s="10" t="s">
        <v>284</v>
      </c>
      <c r="D36" s="9">
        <v>335</v>
      </c>
      <c r="E36" s="6">
        <f t="shared" si="3"/>
        <v>40.200000000000003</v>
      </c>
      <c r="F36" s="6">
        <v>77</v>
      </c>
      <c r="G36" s="6">
        <v>88.2</v>
      </c>
      <c r="H36" s="6">
        <v>81.400000000000006</v>
      </c>
      <c r="I36" s="6">
        <f t="shared" si="4"/>
        <v>32.92</v>
      </c>
      <c r="J36" s="6"/>
      <c r="K36" s="6">
        <f t="shared" si="5"/>
        <v>73.12</v>
      </c>
      <c r="L36" s="12" t="s">
        <v>15</v>
      </c>
    </row>
    <row r="37" spans="1:12" ht="21.95" customHeight="1">
      <c r="A37" s="3">
        <v>10</v>
      </c>
      <c r="B37" s="9" t="s">
        <v>285</v>
      </c>
      <c r="C37" s="10" t="s">
        <v>286</v>
      </c>
      <c r="D37" s="9">
        <v>333</v>
      </c>
      <c r="E37" s="6">
        <f t="shared" si="3"/>
        <v>39.96</v>
      </c>
      <c r="F37" s="6">
        <v>77</v>
      </c>
      <c r="G37" s="6">
        <v>86.2</v>
      </c>
      <c r="H37" s="6">
        <v>86</v>
      </c>
      <c r="I37" s="6">
        <f t="shared" si="4"/>
        <v>33.08</v>
      </c>
      <c r="J37" s="6"/>
      <c r="K37" s="6">
        <f t="shared" si="5"/>
        <v>73.040000000000006</v>
      </c>
      <c r="L37" s="12" t="s">
        <v>15</v>
      </c>
    </row>
    <row r="38" spans="1:12" ht="21.95" customHeight="1">
      <c r="A38" s="3">
        <v>11</v>
      </c>
      <c r="B38" s="9" t="s">
        <v>287</v>
      </c>
      <c r="C38" s="10" t="s">
        <v>288</v>
      </c>
      <c r="D38" s="9">
        <v>334</v>
      </c>
      <c r="E38" s="6">
        <f t="shared" si="3"/>
        <v>40.08</v>
      </c>
      <c r="F38" s="6">
        <v>78</v>
      </c>
      <c r="G38" s="6">
        <v>85.8</v>
      </c>
      <c r="H38" s="6">
        <v>82.4</v>
      </c>
      <c r="I38" s="6">
        <f t="shared" si="4"/>
        <v>32.81</v>
      </c>
      <c r="J38" s="6"/>
      <c r="K38" s="6">
        <f t="shared" si="5"/>
        <v>72.89</v>
      </c>
      <c r="L38" s="12" t="s">
        <v>15</v>
      </c>
    </row>
    <row r="39" spans="1:12" ht="21.95" customHeight="1">
      <c r="A39" s="3">
        <v>12</v>
      </c>
      <c r="B39" s="9" t="s">
        <v>289</v>
      </c>
      <c r="C39" s="10" t="s">
        <v>290</v>
      </c>
      <c r="D39" s="9">
        <v>334</v>
      </c>
      <c r="E39" s="6">
        <f t="shared" si="3"/>
        <v>40.08</v>
      </c>
      <c r="F39" s="6">
        <v>72</v>
      </c>
      <c r="G39" s="6">
        <v>84.8</v>
      </c>
      <c r="H39" s="6">
        <v>82.4</v>
      </c>
      <c r="I39" s="6">
        <f t="shared" si="4"/>
        <v>31.76</v>
      </c>
      <c r="J39" s="6"/>
      <c r="K39" s="6">
        <f t="shared" si="5"/>
        <v>71.84</v>
      </c>
      <c r="L39" s="12" t="s">
        <v>15</v>
      </c>
    </row>
    <row r="40" spans="1:12" ht="21.95" customHeight="1">
      <c r="A40" s="3">
        <v>13</v>
      </c>
      <c r="B40" s="9" t="s">
        <v>291</v>
      </c>
      <c r="C40" s="10" t="s">
        <v>292</v>
      </c>
      <c r="D40" s="9">
        <v>336</v>
      </c>
      <c r="E40" s="6">
        <f t="shared" si="3"/>
        <v>40.32</v>
      </c>
      <c r="F40" s="6">
        <v>67</v>
      </c>
      <c r="G40" s="6">
        <v>86</v>
      </c>
      <c r="H40" s="6">
        <v>83.4</v>
      </c>
      <c r="I40" s="6">
        <f t="shared" si="4"/>
        <v>31.29</v>
      </c>
      <c r="J40" s="6"/>
      <c r="K40" s="6">
        <f t="shared" si="5"/>
        <v>71.61</v>
      </c>
      <c r="L40" s="12" t="s">
        <v>15</v>
      </c>
    </row>
    <row r="41" spans="1:12" ht="21.95" customHeight="1">
      <c r="A41" s="3">
        <v>14</v>
      </c>
      <c r="B41" s="9" t="s">
        <v>293</v>
      </c>
      <c r="C41" s="10" t="s">
        <v>294</v>
      </c>
      <c r="D41" s="9">
        <v>336</v>
      </c>
      <c r="E41" s="6">
        <f t="shared" si="3"/>
        <v>40.32</v>
      </c>
      <c r="F41" s="6">
        <v>68</v>
      </c>
      <c r="G41" s="6">
        <v>82.6</v>
      </c>
      <c r="H41" s="6">
        <v>83.4</v>
      </c>
      <c r="I41" s="6">
        <f t="shared" si="4"/>
        <v>30.93</v>
      </c>
      <c r="J41" s="6"/>
      <c r="K41" s="6">
        <f t="shared" si="5"/>
        <v>71.25</v>
      </c>
      <c r="L41" s="12" t="s">
        <v>15</v>
      </c>
    </row>
    <row r="42" spans="1:12" ht="21.95" customHeight="1">
      <c r="A42" s="3">
        <v>15</v>
      </c>
      <c r="B42" s="9" t="s">
        <v>295</v>
      </c>
      <c r="C42" s="10" t="s">
        <v>296</v>
      </c>
      <c r="D42" s="9">
        <v>337</v>
      </c>
      <c r="E42" s="6">
        <f t="shared" si="3"/>
        <v>40.44</v>
      </c>
      <c r="F42" s="7">
        <v>56</v>
      </c>
      <c r="G42" s="6">
        <v>85.6</v>
      </c>
      <c r="H42" s="6">
        <v>86.6</v>
      </c>
      <c r="I42" s="6">
        <f t="shared" si="4"/>
        <v>29.9</v>
      </c>
      <c r="J42" s="6"/>
      <c r="K42" s="6">
        <f t="shared" si="5"/>
        <v>70.34</v>
      </c>
      <c r="L42" s="12" t="s">
        <v>34</v>
      </c>
    </row>
    <row r="43" spans="1:12" ht="21.95" customHeight="1">
      <c r="A43" s="3">
        <v>16</v>
      </c>
      <c r="B43" s="9" t="s">
        <v>297</v>
      </c>
      <c r="C43" s="10" t="s">
        <v>298</v>
      </c>
      <c r="D43" s="9">
        <v>337</v>
      </c>
      <c r="E43" s="6">
        <f t="shared" si="3"/>
        <v>40.44</v>
      </c>
      <c r="F43" s="7">
        <v>48</v>
      </c>
      <c r="G43" s="6">
        <v>84.6</v>
      </c>
      <c r="H43" s="6">
        <v>87.6</v>
      </c>
      <c r="I43" s="6">
        <f t="shared" si="4"/>
        <v>28.65</v>
      </c>
      <c r="J43" s="6"/>
      <c r="K43" s="6">
        <f t="shared" si="5"/>
        <v>69.09</v>
      </c>
      <c r="L43" s="12" t="s">
        <v>34</v>
      </c>
    </row>
  </sheetData>
  <mergeCells count="4">
    <mergeCell ref="A1:L1"/>
    <mergeCell ref="A2:L2"/>
    <mergeCell ref="A6:L6"/>
    <mergeCell ref="A26:L26"/>
  </mergeCells>
  <phoneticPr fontId="17" type="noConversion"/>
  <pageMargins left="0.59027777777777801" right="0.51180555555555596" top="0.31458333333333299" bottom="0.23611111111111099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4"/>
  <sheetViews>
    <sheetView workbookViewId="0">
      <selection activeCell="A4" sqref="A4:L4"/>
    </sheetView>
  </sheetViews>
  <sheetFormatPr defaultColWidth="9" defaultRowHeight="13.5"/>
  <cols>
    <col min="1" max="1" width="5" style="45" customWidth="1"/>
    <col min="2" max="2" width="19" style="45" customWidth="1"/>
    <col min="3" max="3" width="7" style="45" customWidth="1"/>
    <col min="4" max="4" width="8.375" style="45" customWidth="1"/>
    <col min="5" max="8" width="9" style="45"/>
    <col min="9" max="9" width="8.125" style="45" customWidth="1"/>
    <col min="10" max="10" width="6.25" style="45" customWidth="1"/>
    <col min="11" max="11" width="9" style="45"/>
    <col min="12" max="12" width="9.5" style="45" customWidth="1"/>
    <col min="13" max="16380" width="9" style="45"/>
  </cols>
  <sheetData>
    <row r="1" spans="1:12" s="45" customFormat="1" ht="24.95" customHeight="1">
      <c r="A1" s="52" t="s">
        <v>16</v>
      </c>
      <c r="B1" s="53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45" customFormat="1" ht="27" customHeight="1">
      <c r="A2" s="54" t="s">
        <v>17</v>
      </c>
      <c r="B2" s="55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45" customFormat="1" ht="50.1" customHeight="1">
      <c r="A3" s="17" t="s">
        <v>2</v>
      </c>
      <c r="B3" s="39" t="s">
        <v>3</v>
      </c>
      <c r="C3" s="17" t="s">
        <v>4</v>
      </c>
      <c r="D3" s="17" t="s">
        <v>18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</row>
    <row r="4" spans="1:12" s="45" customFormat="1" ht="21.95" customHeight="1">
      <c r="A4" s="18">
        <v>1</v>
      </c>
      <c r="B4" s="46" t="s">
        <v>19</v>
      </c>
      <c r="C4" s="47" t="s">
        <v>20</v>
      </c>
      <c r="D4" s="32">
        <v>340</v>
      </c>
      <c r="E4" s="32">
        <f>D4/5*60%</f>
        <v>40.799999999999997</v>
      </c>
      <c r="F4" s="32">
        <v>84</v>
      </c>
      <c r="G4" s="32">
        <v>88</v>
      </c>
      <c r="H4" s="32">
        <v>95</v>
      </c>
      <c r="I4" s="32">
        <f>F4*15%+G4*15%+H4*10%</f>
        <v>35.299999999999997</v>
      </c>
      <c r="J4" s="32"/>
      <c r="K4" s="32">
        <f>E4+I4</f>
        <v>76.099999999999994</v>
      </c>
      <c r="L4" s="18" t="s">
        <v>15</v>
      </c>
    </row>
  </sheetData>
  <mergeCells count="2">
    <mergeCell ref="A1:L1"/>
    <mergeCell ref="A2:L2"/>
  </mergeCells>
  <phoneticPr fontId="1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L7" sqref="L7"/>
    </sheetView>
  </sheetViews>
  <sheetFormatPr defaultColWidth="9" defaultRowHeight="13.5"/>
  <cols>
    <col min="1" max="1" width="6.25" style="43" customWidth="1"/>
    <col min="2" max="2" width="16.375" style="43" customWidth="1"/>
    <col min="3" max="11" width="9" style="43"/>
    <col min="12" max="12" width="10.125" style="43" customWidth="1"/>
    <col min="13" max="16384" width="9" style="43"/>
  </cols>
  <sheetData>
    <row r="1" spans="1:12" ht="20.25">
      <c r="A1" s="52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36" customHeight="1">
      <c r="A2" s="56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8.5">
      <c r="A3" s="17" t="s">
        <v>2</v>
      </c>
      <c r="B3" s="17" t="s">
        <v>3</v>
      </c>
      <c r="C3" s="17" t="s">
        <v>4</v>
      </c>
      <c r="D3" s="17" t="s">
        <v>23</v>
      </c>
      <c r="E3" s="17" t="s">
        <v>6</v>
      </c>
      <c r="F3" s="17" t="s">
        <v>7</v>
      </c>
      <c r="G3" s="17" t="s">
        <v>24</v>
      </c>
      <c r="H3" s="17" t="s">
        <v>25</v>
      </c>
      <c r="I3" s="17" t="s">
        <v>10</v>
      </c>
      <c r="J3" s="17" t="s">
        <v>11</v>
      </c>
      <c r="K3" s="17" t="s">
        <v>12</v>
      </c>
      <c r="L3" s="17" t="s">
        <v>13</v>
      </c>
    </row>
    <row r="4" spans="1:12" ht="21" customHeight="1">
      <c r="A4" s="18">
        <v>1</v>
      </c>
      <c r="B4" s="48" t="s">
        <v>26</v>
      </c>
      <c r="C4" s="44" t="s">
        <v>27</v>
      </c>
      <c r="D4" s="44">
        <v>299</v>
      </c>
      <c r="E4" s="34">
        <v>35.880000000000003</v>
      </c>
      <c r="F4" s="35">
        <v>70</v>
      </c>
      <c r="G4" s="34">
        <v>79.66</v>
      </c>
      <c r="H4" s="34">
        <v>65.33</v>
      </c>
      <c r="I4" s="34">
        <v>28.98</v>
      </c>
      <c r="J4" s="34"/>
      <c r="K4" s="34">
        <v>64.86</v>
      </c>
      <c r="L4" s="42" t="s">
        <v>300</v>
      </c>
    </row>
  </sheetData>
  <mergeCells count="2">
    <mergeCell ref="A1:L1"/>
    <mergeCell ref="A2:L2"/>
  </mergeCells>
  <phoneticPr fontId="17" type="noConversion"/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L4" sqref="L4"/>
    </sheetView>
  </sheetViews>
  <sheetFormatPr defaultColWidth="9" defaultRowHeight="13.5"/>
  <cols>
    <col min="1" max="1" width="5.375" customWidth="1"/>
    <col min="2" max="2" width="15.625" customWidth="1"/>
    <col min="3" max="3" width="7.625" customWidth="1"/>
    <col min="7" max="7" width="6.75" customWidth="1"/>
    <col min="8" max="8" width="9.875" customWidth="1"/>
    <col min="10" max="10" width="5.375" customWidth="1"/>
    <col min="12" max="12" width="10.375" customWidth="1"/>
  </cols>
  <sheetData>
    <row r="1" spans="1:12" ht="20.25">
      <c r="A1" s="52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33.950000000000003" customHeight="1">
      <c r="A2" s="56" t="s">
        <v>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8.5">
      <c r="A3" s="17" t="s">
        <v>2</v>
      </c>
      <c r="B3" s="17" t="s">
        <v>3</v>
      </c>
      <c r="C3" s="17" t="s">
        <v>4</v>
      </c>
      <c r="D3" s="17" t="s">
        <v>23</v>
      </c>
      <c r="E3" s="17" t="s">
        <v>6</v>
      </c>
      <c r="F3" s="17" t="s">
        <v>7</v>
      </c>
      <c r="G3" s="17" t="s">
        <v>24</v>
      </c>
      <c r="H3" s="17" t="s">
        <v>25</v>
      </c>
      <c r="I3" s="17" t="s">
        <v>10</v>
      </c>
      <c r="J3" s="17" t="s">
        <v>11</v>
      </c>
      <c r="K3" s="17" t="s">
        <v>12</v>
      </c>
      <c r="L3" s="17" t="s">
        <v>13</v>
      </c>
    </row>
    <row r="4" spans="1:12">
      <c r="A4" s="18">
        <v>1</v>
      </c>
      <c r="B4" s="41" t="s">
        <v>30</v>
      </c>
      <c r="C4" s="41" t="s">
        <v>31</v>
      </c>
      <c r="D4" s="41">
        <v>295</v>
      </c>
      <c r="E4" s="34">
        <f>D4/5*0.6</f>
        <v>35.4</v>
      </c>
      <c r="F4" s="34">
        <v>76</v>
      </c>
      <c r="G4" s="34">
        <v>89.17</v>
      </c>
      <c r="H4" s="34">
        <v>87.83</v>
      </c>
      <c r="I4" s="34">
        <f>F4*0.15+G4*0.15+H4*0.1</f>
        <v>33.558500000000002</v>
      </c>
      <c r="J4" s="34"/>
      <c r="K4" s="34">
        <f>E4+I4</f>
        <v>68.958500000000001</v>
      </c>
      <c r="L4" s="42" t="s">
        <v>15</v>
      </c>
    </row>
    <row r="5" spans="1:12">
      <c r="A5" s="18">
        <v>2</v>
      </c>
      <c r="B5" s="41" t="s">
        <v>32</v>
      </c>
      <c r="C5" s="41" t="s">
        <v>33</v>
      </c>
      <c r="D5" s="41">
        <v>293</v>
      </c>
      <c r="E5" s="34">
        <f>D5/5*0.6</f>
        <v>35.159999999999997</v>
      </c>
      <c r="F5" s="34">
        <v>61</v>
      </c>
      <c r="G5" s="34">
        <v>47.67</v>
      </c>
      <c r="H5" s="34">
        <v>34.33</v>
      </c>
      <c r="I5" s="34">
        <f>F5*0.15+G5*0.15+H5*0.1</f>
        <v>19.733499999999999</v>
      </c>
      <c r="J5" s="34"/>
      <c r="K5" s="34">
        <f>E5+I5</f>
        <v>54.893500000000003</v>
      </c>
      <c r="L5" s="42" t="s">
        <v>34</v>
      </c>
    </row>
  </sheetData>
  <mergeCells count="2">
    <mergeCell ref="A1:L1"/>
    <mergeCell ref="A2:L2"/>
  </mergeCells>
  <phoneticPr fontId="17" type="noConversion"/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A4" sqref="A4:L6"/>
    </sheetView>
  </sheetViews>
  <sheetFormatPr defaultColWidth="9" defaultRowHeight="13.5"/>
  <cols>
    <col min="1" max="1" width="4.75" customWidth="1"/>
    <col min="2" max="2" width="15" style="38" customWidth="1"/>
    <col min="4" max="4" width="7.75" customWidth="1"/>
    <col min="6" max="6" width="7.5" customWidth="1"/>
    <col min="7" max="7" width="6.75" customWidth="1"/>
    <col min="8" max="8" width="9.875" customWidth="1"/>
    <col min="10" max="10" width="7.25" customWidth="1"/>
    <col min="12" max="12" width="10.125" customWidth="1"/>
  </cols>
  <sheetData>
    <row r="1" spans="1:12" ht="20.25">
      <c r="A1" s="52" t="s">
        <v>35</v>
      </c>
      <c r="B1" s="57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48.95" customHeight="1">
      <c r="A2" s="56" t="s">
        <v>36</v>
      </c>
      <c r="B2" s="58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36.75" customHeight="1">
      <c r="A3" s="17" t="s">
        <v>2</v>
      </c>
      <c r="B3" s="39" t="s">
        <v>3</v>
      </c>
      <c r="C3" s="17" t="s">
        <v>4</v>
      </c>
      <c r="D3" s="17" t="s">
        <v>23</v>
      </c>
      <c r="E3" s="17" t="s">
        <v>6</v>
      </c>
      <c r="F3" s="17" t="s">
        <v>7</v>
      </c>
      <c r="G3" s="17" t="s">
        <v>24</v>
      </c>
      <c r="H3" s="17" t="s">
        <v>25</v>
      </c>
      <c r="I3" s="17" t="s">
        <v>10</v>
      </c>
      <c r="J3" s="17" t="s">
        <v>11</v>
      </c>
      <c r="K3" s="17" t="s">
        <v>12</v>
      </c>
      <c r="L3" s="17" t="s">
        <v>13</v>
      </c>
    </row>
    <row r="4" spans="1:12" s="37" customFormat="1" ht="25.5" customHeight="1">
      <c r="A4" s="18">
        <v>1</v>
      </c>
      <c r="B4" s="40" t="s">
        <v>37</v>
      </c>
      <c r="C4" s="41" t="s">
        <v>38</v>
      </c>
      <c r="D4" s="41">
        <v>273</v>
      </c>
      <c r="E4" s="34">
        <f t="shared" ref="E4:E6" si="0">D4/5*60%</f>
        <v>32.76</v>
      </c>
      <c r="F4" s="34">
        <v>80</v>
      </c>
      <c r="G4" s="34">
        <v>85.5</v>
      </c>
      <c r="H4" s="34">
        <v>66</v>
      </c>
      <c r="I4" s="34">
        <v>31.43</v>
      </c>
      <c r="J4" s="34"/>
      <c r="K4" s="34">
        <v>64.19</v>
      </c>
      <c r="L4" s="42" t="s">
        <v>15</v>
      </c>
    </row>
    <row r="5" spans="1:12" s="37" customFormat="1" ht="25.5" customHeight="1">
      <c r="A5" s="18">
        <v>2</v>
      </c>
      <c r="B5" s="40" t="s">
        <v>39</v>
      </c>
      <c r="C5" s="41" t="s">
        <v>40</v>
      </c>
      <c r="D5" s="41">
        <v>279</v>
      </c>
      <c r="E5" s="34">
        <f t="shared" si="0"/>
        <v>33.479999999999997</v>
      </c>
      <c r="F5" s="34">
        <v>68</v>
      </c>
      <c r="G5" s="34">
        <v>86.5</v>
      </c>
      <c r="H5" s="34">
        <v>65.5</v>
      </c>
      <c r="I5" s="34">
        <v>29.73</v>
      </c>
      <c r="J5" s="34"/>
      <c r="K5" s="34">
        <v>63.21</v>
      </c>
      <c r="L5" s="42" t="s">
        <v>15</v>
      </c>
    </row>
    <row r="6" spans="1:12" s="37" customFormat="1" ht="25.5" customHeight="1">
      <c r="A6" s="18">
        <v>3</v>
      </c>
      <c r="B6" s="40" t="s">
        <v>41</v>
      </c>
      <c r="C6" s="41" t="s">
        <v>42</v>
      </c>
      <c r="D6" s="41">
        <v>282</v>
      </c>
      <c r="E6" s="34">
        <f t="shared" si="0"/>
        <v>33.840000000000003</v>
      </c>
      <c r="F6" s="34">
        <v>60</v>
      </c>
      <c r="G6" s="34">
        <v>79.5</v>
      </c>
      <c r="H6" s="34">
        <v>63.5</v>
      </c>
      <c r="I6" s="34">
        <v>27.28</v>
      </c>
      <c r="J6" s="34"/>
      <c r="K6" s="34">
        <v>61.12</v>
      </c>
      <c r="L6" s="42" t="s">
        <v>15</v>
      </c>
    </row>
  </sheetData>
  <mergeCells count="2">
    <mergeCell ref="A1:L1"/>
    <mergeCell ref="A2:L2"/>
  </mergeCells>
  <phoneticPr fontId="17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C4" sqref="C4"/>
    </sheetView>
  </sheetViews>
  <sheetFormatPr defaultColWidth="9" defaultRowHeight="13.5"/>
  <cols>
    <col min="1" max="1" width="5.375" customWidth="1"/>
    <col min="2" max="2" width="16" customWidth="1"/>
    <col min="10" max="10" width="7.375" customWidth="1"/>
    <col min="12" max="12" width="11.5" customWidth="1"/>
  </cols>
  <sheetData>
    <row r="1" spans="1:14" ht="32.1" customHeight="1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4" ht="39" customHeight="1">
      <c r="A2" s="56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28.5">
      <c r="A3" s="17" t="s">
        <v>2</v>
      </c>
      <c r="B3" s="17" t="s">
        <v>3</v>
      </c>
      <c r="C3" s="17" t="s">
        <v>4</v>
      </c>
      <c r="D3" s="17" t="s">
        <v>23</v>
      </c>
      <c r="E3" s="17" t="s">
        <v>6</v>
      </c>
      <c r="F3" s="17" t="s">
        <v>7</v>
      </c>
      <c r="G3" s="17" t="s">
        <v>24</v>
      </c>
      <c r="H3" s="17" t="s">
        <v>25</v>
      </c>
      <c r="I3" s="17" t="s">
        <v>10</v>
      </c>
      <c r="J3" s="17" t="s">
        <v>11</v>
      </c>
      <c r="K3" s="17" t="s">
        <v>12</v>
      </c>
      <c r="L3" s="17" t="s">
        <v>13</v>
      </c>
    </row>
    <row r="4" spans="1:14">
      <c r="A4" s="30">
        <v>1</v>
      </c>
      <c r="B4" s="30" t="s">
        <v>45</v>
      </c>
      <c r="C4" s="30" t="s">
        <v>303</v>
      </c>
      <c r="D4" s="30">
        <v>339</v>
      </c>
      <c r="E4" s="30">
        <f>D4*0.12</f>
        <v>40.68</v>
      </c>
      <c r="F4" s="31">
        <v>64</v>
      </c>
      <c r="G4" s="31">
        <v>82</v>
      </c>
      <c r="H4" s="31">
        <v>83</v>
      </c>
      <c r="I4" s="31">
        <f>F4*0.15+G4*0.15+H4*0.1</f>
        <v>30.2</v>
      </c>
      <c r="J4" s="30"/>
      <c r="K4" s="30">
        <f>I4+E4</f>
        <v>70.88</v>
      </c>
      <c r="L4" s="30" t="s">
        <v>15</v>
      </c>
    </row>
    <row r="5" spans="1:14" ht="44.1" customHeight="1">
      <c r="A5" s="56" t="s">
        <v>46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4" ht="28.5">
      <c r="A6" s="17" t="s">
        <v>2</v>
      </c>
      <c r="B6" s="17" t="s">
        <v>3</v>
      </c>
      <c r="C6" s="17" t="s">
        <v>4</v>
      </c>
      <c r="D6" s="17" t="s">
        <v>47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48</v>
      </c>
      <c r="J6" s="17" t="s">
        <v>10</v>
      </c>
      <c r="K6" s="17" t="s">
        <v>12</v>
      </c>
      <c r="L6" s="17" t="s">
        <v>13</v>
      </c>
    </row>
    <row r="7" spans="1:14">
      <c r="A7" s="18">
        <v>1</v>
      </c>
      <c r="B7" s="32" t="s">
        <v>49</v>
      </c>
      <c r="C7" s="32" t="s">
        <v>50</v>
      </c>
      <c r="D7" s="33">
        <v>167</v>
      </c>
      <c r="E7" s="32">
        <f t="shared" ref="E7:E13" si="0">D7*0.2</f>
        <v>33.4</v>
      </c>
      <c r="F7" s="32" t="s">
        <v>51</v>
      </c>
      <c r="G7" s="31">
        <v>78</v>
      </c>
      <c r="H7" s="31">
        <v>78</v>
      </c>
      <c r="I7" s="31">
        <v>85</v>
      </c>
      <c r="J7" s="32">
        <f>G7*0.3+H7*0.05+I7*0.05</f>
        <v>31.55</v>
      </c>
      <c r="K7" s="32">
        <f t="shared" ref="K7:K13" si="1">E7+J7</f>
        <v>64.95</v>
      </c>
      <c r="L7" s="30" t="s">
        <v>15</v>
      </c>
    </row>
    <row r="8" spans="1:14">
      <c r="A8" s="18">
        <v>2</v>
      </c>
      <c r="B8" s="32" t="s">
        <v>52</v>
      </c>
      <c r="C8" s="32" t="s">
        <v>53</v>
      </c>
      <c r="D8" s="33">
        <v>167</v>
      </c>
      <c r="E8" s="32">
        <f t="shared" si="0"/>
        <v>33.4</v>
      </c>
      <c r="F8" s="32" t="s">
        <v>51</v>
      </c>
      <c r="G8" s="31">
        <v>80</v>
      </c>
      <c r="H8" s="31">
        <v>81</v>
      </c>
      <c r="I8" s="31">
        <v>80</v>
      </c>
      <c r="J8" s="32">
        <f>G8*0.3+H8*0.05+I8*0.05</f>
        <v>32.049999999999997</v>
      </c>
      <c r="K8" s="32">
        <f t="shared" si="1"/>
        <v>65.45</v>
      </c>
      <c r="L8" s="30" t="s">
        <v>15</v>
      </c>
    </row>
    <row r="10" spans="1:14" ht="45" customHeight="1">
      <c r="A10" s="56" t="s">
        <v>54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4" ht="28.5">
      <c r="A11" s="17" t="s">
        <v>2</v>
      </c>
      <c r="B11" s="17" t="s">
        <v>3</v>
      </c>
      <c r="C11" s="17" t="s">
        <v>4</v>
      </c>
      <c r="D11" s="17" t="s">
        <v>47</v>
      </c>
      <c r="E11" s="17" t="s">
        <v>6</v>
      </c>
      <c r="F11" s="17" t="s">
        <v>7</v>
      </c>
      <c r="G11" s="17" t="s">
        <v>8</v>
      </c>
      <c r="H11" s="17" t="s">
        <v>9</v>
      </c>
      <c r="I11" s="17" t="s">
        <v>48</v>
      </c>
      <c r="J11" s="17" t="s">
        <v>10</v>
      </c>
      <c r="K11" s="17" t="s">
        <v>12</v>
      </c>
      <c r="L11" s="17" t="s">
        <v>13</v>
      </c>
    </row>
    <row r="12" spans="1:14">
      <c r="A12" s="18">
        <v>1</v>
      </c>
      <c r="B12" s="18" t="s">
        <v>55</v>
      </c>
      <c r="C12" s="18" t="s">
        <v>56</v>
      </c>
      <c r="D12" s="18">
        <v>229</v>
      </c>
      <c r="E12" s="32">
        <f t="shared" si="0"/>
        <v>45.8</v>
      </c>
      <c r="F12" s="31">
        <v>61</v>
      </c>
      <c r="G12" s="31">
        <v>87</v>
      </c>
      <c r="H12" s="31">
        <v>86</v>
      </c>
      <c r="I12" s="31">
        <v>87</v>
      </c>
      <c r="J12" s="32">
        <f>F12*0.15+G12*0.15+H12*0.05+I12*0.05</f>
        <v>30.85</v>
      </c>
      <c r="K12" s="32">
        <f t="shared" si="1"/>
        <v>76.650000000000006</v>
      </c>
      <c r="L12" s="30" t="s">
        <v>15</v>
      </c>
    </row>
    <row r="13" spans="1:14" s="29" customFormat="1">
      <c r="A13" s="18">
        <v>2</v>
      </c>
      <c r="B13" s="18" t="s">
        <v>57</v>
      </c>
      <c r="C13" s="18" t="s">
        <v>58</v>
      </c>
      <c r="D13" s="18">
        <v>229</v>
      </c>
      <c r="E13" s="32">
        <f t="shared" si="0"/>
        <v>45.8</v>
      </c>
      <c r="F13" s="31">
        <v>70</v>
      </c>
      <c r="G13" s="31">
        <v>84</v>
      </c>
      <c r="H13" s="31">
        <v>83</v>
      </c>
      <c r="I13" s="31">
        <v>66</v>
      </c>
      <c r="J13" s="32">
        <f>F13*0.15+G13*0.15+H13*0.05+I13*0.05</f>
        <v>30.55</v>
      </c>
      <c r="K13" s="32">
        <f t="shared" si="1"/>
        <v>76.349999999999994</v>
      </c>
      <c r="L13" s="30" t="s">
        <v>15</v>
      </c>
      <c r="M13" s="36"/>
      <c r="N13" s="36"/>
    </row>
    <row r="15" spans="1:14" ht="36.950000000000003" customHeight="1">
      <c r="A15" s="56" t="s">
        <v>59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4" ht="28.5">
      <c r="A16" s="17" t="s">
        <v>2</v>
      </c>
      <c r="B16" s="17" t="s">
        <v>3</v>
      </c>
      <c r="C16" s="17" t="s">
        <v>4</v>
      </c>
      <c r="D16" s="17" t="s">
        <v>23</v>
      </c>
      <c r="E16" s="17" t="s">
        <v>6</v>
      </c>
      <c r="F16" s="17" t="s">
        <v>7</v>
      </c>
      <c r="G16" s="17" t="s">
        <v>24</v>
      </c>
      <c r="H16" s="17" t="s">
        <v>25</v>
      </c>
      <c r="I16" s="17" t="s">
        <v>10</v>
      </c>
      <c r="J16" s="17" t="s">
        <v>11</v>
      </c>
      <c r="K16" s="17" t="s">
        <v>12</v>
      </c>
      <c r="L16" s="17" t="s">
        <v>13</v>
      </c>
    </row>
    <row r="17" spans="1:12">
      <c r="A17" s="18">
        <v>1</v>
      </c>
      <c r="B17" s="34" t="s">
        <v>60</v>
      </c>
      <c r="C17" s="34" t="s">
        <v>61</v>
      </c>
      <c r="D17" s="35">
        <v>333</v>
      </c>
      <c r="E17" s="34">
        <f>D17*0.12</f>
        <v>39.96</v>
      </c>
      <c r="F17" s="31">
        <v>70</v>
      </c>
      <c r="G17" s="31">
        <v>78</v>
      </c>
      <c r="H17" s="31">
        <v>85</v>
      </c>
      <c r="I17" s="34">
        <f>F17*0.15+G17*0.15+H17*0.1</f>
        <v>30.7</v>
      </c>
      <c r="J17" s="34"/>
      <c r="K17" s="34">
        <f>E17+I17</f>
        <v>70.66</v>
      </c>
      <c r="L17" s="30" t="s">
        <v>15</v>
      </c>
    </row>
    <row r="19" spans="1:12" ht="48" customHeight="1">
      <c r="A19" s="56" t="s">
        <v>299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28.5">
      <c r="A20" s="17" t="s">
        <v>2</v>
      </c>
      <c r="B20" s="17" t="s">
        <v>3</v>
      </c>
      <c r="C20" s="17" t="s">
        <v>4</v>
      </c>
      <c r="D20" s="17" t="s">
        <v>23</v>
      </c>
      <c r="E20" s="17" t="s">
        <v>6</v>
      </c>
      <c r="F20" s="17" t="s">
        <v>7</v>
      </c>
      <c r="G20" s="17" t="s">
        <v>24</v>
      </c>
      <c r="H20" s="17" t="s">
        <v>25</v>
      </c>
      <c r="I20" s="17" t="s">
        <v>10</v>
      </c>
      <c r="J20" s="17" t="s">
        <v>11</v>
      </c>
      <c r="K20" s="17" t="s">
        <v>12</v>
      </c>
      <c r="L20" s="17" t="s">
        <v>13</v>
      </c>
    </row>
    <row r="21" spans="1:12">
      <c r="A21" s="18">
        <v>1</v>
      </c>
      <c r="B21" s="35" t="s">
        <v>62</v>
      </c>
      <c r="C21" s="35" t="s">
        <v>63</v>
      </c>
      <c r="D21" s="35">
        <v>339</v>
      </c>
      <c r="E21" s="34">
        <f>D21*0.12</f>
        <v>40.68</v>
      </c>
      <c r="F21" s="31">
        <v>73</v>
      </c>
      <c r="G21" s="31">
        <v>80</v>
      </c>
      <c r="H21" s="31">
        <v>80</v>
      </c>
      <c r="I21" s="34">
        <f>F21*0.15+G21*0.15+H21*0.1</f>
        <v>30.95</v>
      </c>
      <c r="J21" s="34"/>
      <c r="K21" s="34">
        <f>E21+I21</f>
        <v>71.63</v>
      </c>
      <c r="L21" s="30" t="s">
        <v>15</v>
      </c>
    </row>
    <row r="24" spans="1:12" ht="45.95" customHeight="1">
      <c r="A24" s="56" t="s">
        <v>301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28.5">
      <c r="A25" s="17" t="s">
        <v>2</v>
      </c>
      <c r="B25" s="17" t="s">
        <v>3</v>
      </c>
      <c r="C25" s="17" t="s">
        <v>4</v>
      </c>
      <c r="D25" s="17" t="s">
        <v>23</v>
      </c>
      <c r="E25" s="17" t="s">
        <v>6</v>
      </c>
      <c r="F25" s="17" t="s">
        <v>7</v>
      </c>
      <c r="G25" s="17" t="s">
        <v>24</v>
      </c>
      <c r="H25" s="17" t="s">
        <v>25</v>
      </c>
      <c r="I25" s="17" t="s">
        <v>10</v>
      </c>
      <c r="J25" s="17" t="s">
        <v>11</v>
      </c>
      <c r="K25" s="17" t="s">
        <v>12</v>
      </c>
      <c r="L25" s="17" t="s">
        <v>13</v>
      </c>
    </row>
    <row r="26" spans="1:12">
      <c r="A26" s="30">
        <v>1</v>
      </c>
      <c r="B26" s="30" t="s">
        <v>64</v>
      </c>
      <c r="C26" s="30" t="s">
        <v>65</v>
      </c>
      <c r="D26" s="30">
        <v>352</v>
      </c>
      <c r="E26" s="30">
        <f>D26*0.12</f>
        <v>42.24</v>
      </c>
      <c r="F26" s="31">
        <v>79</v>
      </c>
      <c r="G26" s="31">
        <v>85</v>
      </c>
      <c r="H26" s="31">
        <v>83</v>
      </c>
      <c r="I26" s="34">
        <f>F26*0.15+G26*0.15+H26*0.1</f>
        <v>32.9</v>
      </c>
      <c r="J26" s="30"/>
      <c r="K26" s="30">
        <f t="shared" ref="K26:K28" si="2">E26+I26</f>
        <v>75.14</v>
      </c>
      <c r="L26" s="30" t="s">
        <v>15</v>
      </c>
    </row>
    <row r="27" spans="1:12">
      <c r="A27" s="30">
        <v>2</v>
      </c>
      <c r="B27" s="30" t="s">
        <v>66</v>
      </c>
      <c r="C27" s="30" t="s">
        <v>67</v>
      </c>
      <c r="D27" s="30">
        <v>355</v>
      </c>
      <c r="E27" s="31">
        <f>D27*0.12</f>
        <v>42.6</v>
      </c>
      <c r="F27" s="31">
        <v>74</v>
      </c>
      <c r="G27" s="31">
        <v>81</v>
      </c>
      <c r="H27" s="31">
        <v>84</v>
      </c>
      <c r="I27" s="34">
        <f>F27*0.15+G27*0.15+H27*0.1</f>
        <v>31.65</v>
      </c>
      <c r="J27" s="30"/>
      <c r="K27" s="30">
        <f t="shared" si="2"/>
        <v>74.25</v>
      </c>
      <c r="L27" s="30" t="s">
        <v>15</v>
      </c>
    </row>
    <row r="28" spans="1:12">
      <c r="A28" s="30">
        <v>3</v>
      </c>
      <c r="B28" s="30" t="s">
        <v>68</v>
      </c>
      <c r="C28" s="30" t="s">
        <v>69</v>
      </c>
      <c r="D28" s="30">
        <v>369</v>
      </c>
      <c r="E28" s="30">
        <f>D28*0.12</f>
        <v>44.28</v>
      </c>
      <c r="F28" s="31">
        <v>76</v>
      </c>
      <c r="G28" s="31">
        <v>81</v>
      </c>
      <c r="H28" s="31">
        <v>78</v>
      </c>
      <c r="I28" s="34">
        <f>F28*0.15+G28*0.15+H28*0.1</f>
        <v>31.35</v>
      </c>
      <c r="J28" s="30"/>
      <c r="K28" s="30">
        <f t="shared" si="2"/>
        <v>75.63</v>
      </c>
      <c r="L28" s="30" t="s">
        <v>15</v>
      </c>
    </row>
  </sheetData>
  <mergeCells count="7">
    <mergeCell ref="A19:L19"/>
    <mergeCell ref="A24:L24"/>
    <mergeCell ref="A1:L1"/>
    <mergeCell ref="A2:L2"/>
    <mergeCell ref="A5:L5"/>
    <mergeCell ref="A10:L10"/>
    <mergeCell ref="A15:L15"/>
  </mergeCells>
  <phoneticPr fontId="17" type="noConversion"/>
  <pageMargins left="0.75" right="0.39305555555555599" top="0.27500000000000002" bottom="0.196527777777778" header="0.5" footer="0.27500000000000002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13" workbookViewId="0">
      <selection activeCell="A43" sqref="A43:L47"/>
    </sheetView>
  </sheetViews>
  <sheetFormatPr defaultColWidth="9" defaultRowHeight="13.5"/>
  <cols>
    <col min="1" max="1" width="6.375" style="22" customWidth="1"/>
    <col min="2" max="2" width="17.125" style="22" customWidth="1"/>
    <col min="3" max="3" width="9" style="22"/>
    <col min="4" max="4" width="8" style="22" customWidth="1"/>
    <col min="5" max="6" width="9" style="22"/>
    <col min="7" max="7" width="9.75" style="22" customWidth="1"/>
    <col min="8" max="8" width="9.875" style="22" customWidth="1"/>
    <col min="9" max="9" width="10.375" style="22"/>
    <col min="10" max="10" width="6.25" style="22" customWidth="1"/>
    <col min="11" max="11" width="8" style="22" customWidth="1"/>
    <col min="12" max="12" width="10.375" style="22" customWidth="1"/>
    <col min="13" max="16384" width="9" style="22"/>
  </cols>
  <sheetData>
    <row r="1" spans="1:12" ht="27" customHeight="1">
      <c r="A1" s="59" t="s">
        <v>70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45" customHeight="1">
      <c r="A2" s="61" t="s">
        <v>71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7">
      <c r="A3" s="23" t="s">
        <v>2</v>
      </c>
      <c r="B3" s="23" t="s">
        <v>3</v>
      </c>
      <c r="C3" s="23" t="s">
        <v>4</v>
      </c>
      <c r="D3" s="23" t="s">
        <v>23</v>
      </c>
      <c r="E3" s="23" t="s">
        <v>6</v>
      </c>
      <c r="F3" s="23" t="s">
        <v>7</v>
      </c>
      <c r="G3" s="23" t="s">
        <v>24</v>
      </c>
      <c r="H3" s="23" t="s">
        <v>25</v>
      </c>
      <c r="I3" s="23" t="s">
        <v>10</v>
      </c>
      <c r="J3" s="23" t="s">
        <v>11</v>
      </c>
      <c r="K3" s="23" t="s">
        <v>12</v>
      </c>
      <c r="L3" s="23" t="s">
        <v>13</v>
      </c>
    </row>
    <row r="4" spans="1:12">
      <c r="A4" s="18">
        <v>1</v>
      </c>
      <c r="B4" s="49" t="s">
        <v>72</v>
      </c>
      <c r="C4" s="24" t="s">
        <v>73</v>
      </c>
      <c r="D4" s="24">
        <v>358</v>
      </c>
      <c r="E4" s="25">
        <v>42.96</v>
      </c>
      <c r="F4" s="25">
        <v>70</v>
      </c>
      <c r="G4" s="25">
        <v>85.57</v>
      </c>
      <c r="H4" s="25">
        <v>77</v>
      </c>
      <c r="I4" s="27">
        <v>31.04</v>
      </c>
      <c r="J4" s="27"/>
      <c r="K4" s="25">
        <v>74</v>
      </c>
      <c r="L4" s="28" t="s">
        <v>15</v>
      </c>
    </row>
    <row r="5" spans="1:12">
      <c r="A5" s="18">
        <v>2</v>
      </c>
      <c r="B5" s="49" t="s">
        <v>74</v>
      </c>
      <c r="C5" s="24" t="s">
        <v>75</v>
      </c>
      <c r="D5" s="24">
        <v>293</v>
      </c>
      <c r="E5" s="25">
        <v>35.159999999999997</v>
      </c>
      <c r="F5" s="25">
        <v>75</v>
      </c>
      <c r="G5" s="25">
        <v>83</v>
      </c>
      <c r="H5" s="25">
        <v>68.5</v>
      </c>
      <c r="I5" s="27">
        <v>30.55</v>
      </c>
      <c r="J5" s="27"/>
      <c r="K5" s="25">
        <v>65.709999999999994</v>
      </c>
      <c r="L5" s="28" t="s">
        <v>15</v>
      </c>
    </row>
    <row r="6" spans="1:12" ht="39" customHeight="1">
      <c r="A6" s="56" t="s">
        <v>76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27">
      <c r="A7" s="23" t="s">
        <v>2</v>
      </c>
      <c r="B7" s="23" t="s">
        <v>3</v>
      </c>
      <c r="C7" s="23" t="s">
        <v>4</v>
      </c>
      <c r="D7" s="23" t="s">
        <v>23</v>
      </c>
      <c r="E7" s="23" t="s">
        <v>6</v>
      </c>
      <c r="F7" s="23" t="s">
        <v>7</v>
      </c>
      <c r="G7" s="23" t="s">
        <v>24</v>
      </c>
      <c r="H7" s="23" t="s">
        <v>25</v>
      </c>
      <c r="I7" s="23" t="s">
        <v>10</v>
      </c>
      <c r="J7" s="23" t="s">
        <v>11</v>
      </c>
      <c r="K7" s="23" t="s">
        <v>12</v>
      </c>
      <c r="L7" s="23" t="s">
        <v>13</v>
      </c>
    </row>
    <row r="8" spans="1:12">
      <c r="A8" s="24">
        <v>1</v>
      </c>
      <c r="B8" s="49" t="s">
        <v>77</v>
      </c>
      <c r="C8" s="24" t="s">
        <v>78</v>
      </c>
      <c r="D8" s="26">
        <v>339</v>
      </c>
      <c r="E8" s="26">
        <v>40.68</v>
      </c>
      <c r="F8" s="26">
        <v>93</v>
      </c>
      <c r="G8" s="26">
        <v>85</v>
      </c>
      <c r="H8" s="26">
        <v>74</v>
      </c>
      <c r="I8" s="26">
        <v>34.1</v>
      </c>
      <c r="J8" s="26"/>
      <c r="K8" s="26">
        <v>74.78</v>
      </c>
      <c r="L8" s="28" t="s">
        <v>15</v>
      </c>
    </row>
    <row r="9" spans="1:12">
      <c r="A9" s="24">
        <v>2</v>
      </c>
      <c r="B9" s="49" t="s">
        <v>79</v>
      </c>
      <c r="C9" s="24" t="s">
        <v>80</v>
      </c>
      <c r="D9" s="26">
        <v>348</v>
      </c>
      <c r="E9" s="26">
        <v>41.76</v>
      </c>
      <c r="F9" s="26">
        <v>81</v>
      </c>
      <c r="G9" s="26">
        <v>84.71</v>
      </c>
      <c r="H9" s="26">
        <v>79.5</v>
      </c>
      <c r="I9" s="26">
        <v>32.8065</v>
      </c>
      <c r="J9" s="26"/>
      <c r="K9" s="26">
        <v>74.566500000000005</v>
      </c>
      <c r="L9" s="28" t="s">
        <v>15</v>
      </c>
    </row>
    <row r="10" spans="1:12">
      <c r="A10" s="24">
        <v>3</v>
      </c>
      <c r="B10" s="49" t="s">
        <v>81</v>
      </c>
      <c r="C10" s="24" t="s">
        <v>82</v>
      </c>
      <c r="D10" s="26">
        <v>340</v>
      </c>
      <c r="E10" s="26">
        <v>40.799999999999997</v>
      </c>
      <c r="F10" s="26">
        <v>82</v>
      </c>
      <c r="G10" s="26">
        <v>84.43</v>
      </c>
      <c r="H10" s="26">
        <v>71.5</v>
      </c>
      <c r="I10" s="26">
        <v>32.1145</v>
      </c>
      <c r="J10" s="26"/>
      <c r="K10" s="26">
        <v>72.914500000000004</v>
      </c>
      <c r="L10" s="28" t="s">
        <v>15</v>
      </c>
    </row>
    <row r="11" spans="1:12">
      <c r="A11" s="24">
        <v>4</v>
      </c>
      <c r="B11" s="49" t="s">
        <v>83</v>
      </c>
      <c r="C11" s="24" t="s">
        <v>84</v>
      </c>
      <c r="D11" s="26">
        <v>319</v>
      </c>
      <c r="E11" s="26">
        <v>38.28</v>
      </c>
      <c r="F11" s="26">
        <v>91</v>
      </c>
      <c r="G11" s="26">
        <v>92.14</v>
      </c>
      <c r="H11" s="26">
        <v>69.5</v>
      </c>
      <c r="I11" s="26">
        <v>34.420999999999999</v>
      </c>
      <c r="J11" s="26"/>
      <c r="K11" s="26">
        <v>72.700999999999993</v>
      </c>
      <c r="L11" s="28" t="s">
        <v>15</v>
      </c>
    </row>
    <row r="12" spans="1:12">
      <c r="A12" s="24">
        <v>5</v>
      </c>
      <c r="B12" s="49" t="s">
        <v>85</v>
      </c>
      <c r="C12" s="24" t="s">
        <v>86</v>
      </c>
      <c r="D12" s="26">
        <v>315</v>
      </c>
      <c r="E12" s="26">
        <v>37.799999999999997</v>
      </c>
      <c r="F12" s="26">
        <v>88</v>
      </c>
      <c r="G12" s="26">
        <v>89</v>
      </c>
      <c r="H12" s="26">
        <v>80.5</v>
      </c>
      <c r="I12" s="26">
        <v>34.6</v>
      </c>
      <c r="J12" s="26"/>
      <c r="K12" s="26">
        <v>72.400000000000006</v>
      </c>
      <c r="L12" s="28" t="s">
        <v>15</v>
      </c>
    </row>
    <row r="13" spans="1:12" ht="44.1" customHeight="1">
      <c r="A13" s="56" t="s">
        <v>87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ht="27">
      <c r="A14" s="23" t="s">
        <v>2</v>
      </c>
      <c r="B14" s="23" t="s">
        <v>3</v>
      </c>
      <c r="C14" s="23" t="s">
        <v>4</v>
      </c>
      <c r="D14" s="23" t="s">
        <v>23</v>
      </c>
      <c r="E14" s="23" t="s">
        <v>6</v>
      </c>
      <c r="F14" s="23" t="s">
        <v>7</v>
      </c>
      <c r="G14" s="23" t="s">
        <v>24</v>
      </c>
      <c r="H14" s="23" t="s">
        <v>25</v>
      </c>
      <c r="I14" s="23" t="s">
        <v>10</v>
      </c>
      <c r="J14" s="23" t="s">
        <v>11</v>
      </c>
      <c r="K14" s="23" t="s">
        <v>12</v>
      </c>
      <c r="L14" s="23" t="s">
        <v>13</v>
      </c>
    </row>
    <row r="15" spans="1:12" ht="20.100000000000001" customHeight="1">
      <c r="A15" s="18">
        <v>1</v>
      </c>
      <c r="B15" s="49" t="s">
        <v>88</v>
      </c>
      <c r="C15" s="24" t="s">
        <v>89</v>
      </c>
      <c r="D15" s="24">
        <v>358</v>
      </c>
      <c r="E15" s="26">
        <v>42.96</v>
      </c>
      <c r="F15" s="26">
        <v>79</v>
      </c>
      <c r="G15" s="26">
        <v>86</v>
      </c>
      <c r="H15" s="26">
        <v>75.5</v>
      </c>
      <c r="I15" s="26">
        <v>32.299999999999997</v>
      </c>
      <c r="J15" s="26"/>
      <c r="K15" s="26">
        <v>75.260000000000005</v>
      </c>
      <c r="L15" s="28" t="s">
        <v>15</v>
      </c>
    </row>
    <row r="16" spans="1:12" ht="20.100000000000001" customHeight="1">
      <c r="A16" s="18">
        <v>2</v>
      </c>
      <c r="B16" s="49" t="s">
        <v>90</v>
      </c>
      <c r="C16" s="24" t="s">
        <v>91</v>
      </c>
      <c r="D16" s="24">
        <v>362</v>
      </c>
      <c r="E16" s="26">
        <v>43.44</v>
      </c>
      <c r="F16" s="26">
        <v>84</v>
      </c>
      <c r="G16" s="26">
        <v>86.6</v>
      </c>
      <c r="H16" s="26">
        <v>71</v>
      </c>
      <c r="I16" s="26">
        <v>32.69</v>
      </c>
      <c r="J16" s="26"/>
      <c r="K16" s="26">
        <v>76.13</v>
      </c>
      <c r="L16" s="28" t="s">
        <v>15</v>
      </c>
    </row>
    <row r="17" spans="1:12" ht="20.100000000000001" customHeight="1">
      <c r="A17" s="18">
        <v>3</v>
      </c>
      <c r="B17" s="49" t="s">
        <v>92</v>
      </c>
      <c r="C17" s="24" t="s">
        <v>93</v>
      </c>
      <c r="D17" s="24">
        <v>376</v>
      </c>
      <c r="E17" s="26">
        <v>45.12</v>
      </c>
      <c r="F17" s="26">
        <v>60</v>
      </c>
      <c r="G17" s="26">
        <v>75.2</v>
      </c>
      <c r="H17" s="26">
        <v>74.5</v>
      </c>
      <c r="I17" s="26">
        <v>27.73</v>
      </c>
      <c r="J17" s="26"/>
      <c r="K17" s="26">
        <v>74.19</v>
      </c>
      <c r="L17" s="28" t="s">
        <v>15</v>
      </c>
    </row>
    <row r="18" spans="1:12" ht="20.100000000000001" customHeight="1">
      <c r="A18" s="18">
        <v>4</v>
      </c>
      <c r="B18" s="49" t="s">
        <v>94</v>
      </c>
      <c r="C18" s="24" t="s">
        <v>95</v>
      </c>
      <c r="D18" s="24">
        <v>335</v>
      </c>
      <c r="E18" s="26">
        <v>40.200000000000003</v>
      </c>
      <c r="F18" s="26">
        <v>63</v>
      </c>
      <c r="G18" s="26">
        <v>83.6</v>
      </c>
      <c r="H18" s="26">
        <v>73.75</v>
      </c>
      <c r="I18" s="26">
        <v>29.364999999999998</v>
      </c>
      <c r="J18" s="26"/>
      <c r="K18" s="26">
        <v>73.92</v>
      </c>
      <c r="L18" s="28" t="s">
        <v>15</v>
      </c>
    </row>
    <row r="19" spans="1:12" ht="20.100000000000001" customHeight="1">
      <c r="A19" s="18">
        <v>5</v>
      </c>
      <c r="B19" s="49" t="s">
        <v>96</v>
      </c>
      <c r="C19" s="24" t="s">
        <v>97</v>
      </c>
      <c r="D19" s="24">
        <v>315</v>
      </c>
      <c r="E19" s="26">
        <v>37.799999999999997</v>
      </c>
      <c r="F19" s="26">
        <v>77</v>
      </c>
      <c r="G19" s="26">
        <v>82</v>
      </c>
      <c r="H19" s="26">
        <v>77.5</v>
      </c>
      <c r="I19" s="26">
        <v>31.6</v>
      </c>
      <c r="J19" s="26"/>
      <c r="K19" s="26">
        <v>73.91</v>
      </c>
      <c r="L19" s="28" t="s">
        <v>15</v>
      </c>
    </row>
    <row r="20" spans="1:12" ht="20.100000000000001" customHeight="1">
      <c r="A20" s="18">
        <v>6</v>
      </c>
      <c r="B20" s="49" t="s">
        <v>98</v>
      </c>
      <c r="C20" s="24" t="s">
        <v>99</v>
      </c>
      <c r="D20" s="24">
        <v>360</v>
      </c>
      <c r="E20" s="26">
        <v>43.2</v>
      </c>
      <c r="F20" s="26">
        <v>73</v>
      </c>
      <c r="G20" s="26">
        <v>82.6</v>
      </c>
      <c r="H20" s="26">
        <v>76.5</v>
      </c>
      <c r="I20" s="26">
        <v>30.99</v>
      </c>
      <c r="J20" s="26"/>
      <c r="K20" s="26">
        <v>72.849999999999994</v>
      </c>
      <c r="L20" s="28" t="s">
        <v>15</v>
      </c>
    </row>
    <row r="21" spans="1:12" ht="20.100000000000001" customHeight="1">
      <c r="A21" s="18">
        <v>7</v>
      </c>
      <c r="B21" s="49" t="s">
        <v>100</v>
      </c>
      <c r="C21" s="24" t="s">
        <v>101</v>
      </c>
      <c r="D21" s="24">
        <v>376</v>
      </c>
      <c r="E21" s="26">
        <v>45.12</v>
      </c>
      <c r="F21" s="26">
        <v>70</v>
      </c>
      <c r="G21" s="26">
        <v>76</v>
      </c>
      <c r="H21" s="26">
        <v>69</v>
      </c>
      <c r="I21" s="26">
        <v>28.8</v>
      </c>
      <c r="J21" s="26"/>
      <c r="K21" s="26">
        <v>71.400000000000006</v>
      </c>
      <c r="L21" s="28" t="s">
        <v>15</v>
      </c>
    </row>
    <row r="22" spans="1:12" ht="20.100000000000001" customHeight="1">
      <c r="A22" s="18">
        <v>8</v>
      </c>
      <c r="B22" s="49" t="s">
        <v>102</v>
      </c>
      <c r="C22" s="24" t="s">
        <v>103</v>
      </c>
      <c r="D22" s="24">
        <v>354</v>
      </c>
      <c r="E22" s="26">
        <v>42.48</v>
      </c>
      <c r="F22" s="26">
        <v>77</v>
      </c>
      <c r="G22" s="26">
        <v>83.2</v>
      </c>
      <c r="H22" s="26">
        <v>74</v>
      </c>
      <c r="I22" s="26">
        <v>31.43</v>
      </c>
      <c r="J22" s="26"/>
      <c r="K22" s="26">
        <v>69.564999999999998</v>
      </c>
      <c r="L22" s="28" t="s">
        <v>15</v>
      </c>
    </row>
    <row r="23" spans="1:12" ht="20.100000000000001" customHeight="1">
      <c r="A23" s="18">
        <v>9</v>
      </c>
      <c r="B23" s="49" t="s">
        <v>104</v>
      </c>
      <c r="C23" s="24" t="s">
        <v>105</v>
      </c>
      <c r="D23" s="24">
        <v>326</v>
      </c>
      <c r="E23" s="26">
        <v>39.119999999999997</v>
      </c>
      <c r="F23" s="26">
        <v>78</v>
      </c>
      <c r="G23" s="26">
        <v>82.2</v>
      </c>
      <c r="H23" s="26">
        <v>82.5</v>
      </c>
      <c r="I23" s="26">
        <v>32.28</v>
      </c>
      <c r="J23" s="26"/>
      <c r="K23" s="26">
        <v>69.400000000000006</v>
      </c>
      <c r="L23" s="28" t="s">
        <v>15</v>
      </c>
    </row>
    <row r="25" spans="1:12" ht="42" customHeight="1">
      <c r="A25" s="61" t="s">
        <v>106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ht="27">
      <c r="A26" s="23" t="s">
        <v>2</v>
      </c>
      <c r="B26" s="23" t="s">
        <v>3</v>
      </c>
      <c r="C26" s="23" t="s">
        <v>4</v>
      </c>
      <c r="D26" s="23" t="s">
        <v>23</v>
      </c>
      <c r="E26" s="23" t="s">
        <v>6</v>
      </c>
      <c r="F26" s="23" t="s">
        <v>7</v>
      </c>
      <c r="G26" s="23" t="s">
        <v>24</v>
      </c>
      <c r="H26" s="23" t="s">
        <v>25</v>
      </c>
      <c r="I26" s="23" t="s">
        <v>10</v>
      </c>
      <c r="J26" s="23" t="s">
        <v>11</v>
      </c>
      <c r="K26" s="23" t="s">
        <v>12</v>
      </c>
      <c r="L26" s="23" t="s">
        <v>13</v>
      </c>
    </row>
    <row r="27" spans="1:12" ht="20.100000000000001" customHeight="1">
      <c r="A27" s="18">
        <v>1</v>
      </c>
      <c r="B27" s="49" t="s">
        <v>107</v>
      </c>
      <c r="C27" s="24" t="s">
        <v>108</v>
      </c>
      <c r="D27" s="24">
        <v>360</v>
      </c>
      <c r="E27" s="26">
        <v>43.2</v>
      </c>
      <c r="F27" s="26">
        <v>68</v>
      </c>
      <c r="G27" s="26">
        <v>78.2</v>
      </c>
      <c r="H27" s="26">
        <v>71.5</v>
      </c>
      <c r="I27" s="26">
        <v>29.08</v>
      </c>
      <c r="J27" s="26"/>
      <c r="K27" s="26">
        <v>72.28</v>
      </c>
      <c r="L27" s="28" t="s">
        <v>15</v>
      </c>
    </row>
    <row r="28" spans="1:12" ht="20.100000000000001" customHeight="1">
      <c r="A28" s="18">
        <v>2</v>
      </c>
      <c r="B28" s="49" t="s">
        <v>109</v>
      </c>
      <c r="C28" s="24" t="s">
        <v>110</v>
      </c>
      <c r="D28" s="24">
        <v>312</v>
      </c>
      <c r="E28" s="26">
        <v>37.44</v>
      </c>
      <c r="F28" s="26">
        <v>70</v>
      </c>
      <c r="G28" s="26">
        <v>83.4</v>
      </c>
      <c r="H28" s="26">
        <v>85</v>
      </c>
      <c r="I28" s="26">
        <v>31.51</v>
      </c>
      <c r="J28" s="26"/>
      <c r="K28" s="26">
        <v>70.260000000000005</v>
      </c>
      <c r="L28" s="28" t="s">
        <v>15</v>
      </c>
    </row>
    <row r="29" spans="1:12" ht="20.100000000000001" customHeight="1">
      <c r="A29" s="18">
        <v>3</v>
      </c>
      <c r="B29" s="49" t="s">
        <v>111</v>
      </c>
      <c r="C29" s="24" t="s">
        <v>112</v>
      </c>
      <c r="D29" s="24">
        <v>320</v>
      </c>
      <c r="E29" s="26">
        <v>38.4</v>
      </c>
      <c r="F29" s="26">
        <v>73</v>
      </c>
      <c r="G29" s="26">
        <v>86.4</v>
      </c>
      <c r="H29" s="26">
        <v>79.5</v>
      </c>
      <c r="I29" s="26">
        <v>31.86</v>
      </c>
      <c r="J29" s="26"/>
      <c r="K29" s="26">
        <v>69.959999999999994</v>
      </c>
      <c r="L29" s="28" t="s">
        <v>15</v>
      </c>
    </row>
    <row r="30" spans="1:12" ht="20.100000000000001" customHeight="1">
      <c r="A30" s="18">
        <v>4</v>
      </c>
      <c r="B30" s="49" t="s">
        <v>113</v>
      </c>
      <c r="C30" s="24" t="s">
        <v>114</v>
      </c>
      <c r="D30" s="24">
        <v>326</v>
      </c>
      <c r="E30" s="26">
        <v>39.119999999999997</v>
      </c>
      <c r="F30" s="26">
        <v>76</v>
      </c>
      <c r="G30" s="26">
        <v>80.2</v>
      </c>
      <c r="H30" s="26">
        <v>70.5</v>
      </c>
      <c r="I30" s="26">
        <v>30.48</v>
      </c>
      <c r="J30" s="26"/>
      <c r="K30" s="26">
        <v>69.599999999999994</v>
      </c>
      <c r="L30" s="28" t="s">
        <v>15</v>
      </c>
    </row>
    <row r="31" spans="1:12" ht="20.100000000000001" customHeight="1">
      <c r="A31" s="18">
        <v>5</v>
      </c>
      <c r="B31" s="49" t="s">
        <v>115</v>
      </c>
      <c r="C31" s="24" t="s">
        <v>116</v>
      </c>
      <c r="D31" s="24">
        <v>347</v>
      </c>
      <c r="E31" s="26">
        <v>41.64</v>
      </c>
      <c r="F31" s="26">
        <v>72</v>
      </c>
      <c r="G31" s="26">
        <v>83</v>
      </c>
      <c r="H31" s="26">
        <v>78</v>
      </c>
      <c r="I31" s="26">
        <v>31.05</v>
      </c>
      <c r="J31" s="26"/>
      <c r="K31" s="26">
        <v>68.95</v>
      </c>
      <c r="L31" s="28" t="s">
        <v>15</v>
      </c>
    </row>
    <row r="32" spans="1:12" ht="20.100000000000001" customHeight="1">
      <c r="A32" s="18">
        <v>6</v>
      </c>
      <c r="B32" s="49" t="s">
        <v>117</v>
      </c>
      <c r="C32" s="24" t="s">
        <v>118</v>
      </c>
      <c r="D32" s="24">
        <v>321</v>
      </c>
      <c r="E32" s="26">
        <v>38.520000000000003</v>
      </c>
      <c r="F32" s="26">
        <v>73</v>
      </c>
      <c r="G32" s="26">
        <v>81.8</v>
      </c>
      <c r="H32" s="26">
        <v>65</v>
      </c>
      <c r="I32" s="26">
        <v>29.72</v>
      </c>
      <c r="J32" s="26"/>
      <c r="K32" s="26">
        <v>68.239999999999995</v>
      </c>
      <c r="L32" s="28" t="s">
        <v>15</v>
      </c>
    </row>
    <row r="33" spans="1:12" ht="20.100000000000001" customHeight="1">
      <c r="A33" s="18">
        <v>7</v>
      </c>
      <c r="B33" s="49" t="s">
        <v>119</v>
      </c>
      <c r="C33" s="24" t="s">
        <v>120</v>
      </c>
      <c r="D33" s="24">
        <v>356</v>
      </c>
      <c r="E33" s="26">
        <v>42.72</v>
      </c>
      <c r="F33" s="26">
        <v>70</v>
      </c>
      <c r="G33" s="26">
        <v>57.6</v>
      </c>
      <c r="H33" s="26">
        <v>81</v>
      </c>
      <c r="I33" s="26">
        <v>27.24</v>
      </c>
      <c r="J33" s="26"/>
      <c r="K33" s="26">
        <v>72.69</v>
      </c>
      <c r="L33" s="24" t="s">
        <v>34</v>
      </c>
    </row>
    <row r="35" spans="1:12" ht="38.1" customHeight="1">
      <c r="A35" s="56" t="s">
        <v>121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27">
      <c r="A36" s="23" t="s">
        <v>2</v>
      </c>
      <c r="B36" s="23" t="s">
        <v>3</v>
      </c>
      <c r="C36" s="23" t="s">
        <v>4</v>
      </c>
      <c r="D36" s="23" t="s">
        <v>23</v>
      </c>
      <c r="E36" s="23" t="s">
        <v>6</v>
      </c>
      <c r="F36" s="23" t="s">
        <v>7</v>
      </c>
      <c r="G36" s="23" t="s">
        <v>24</v>
      </c>
      <c r="H36" s="23" t="s">
        <v>25</v>
      </c>
      <c r="I36" s="23" t="s">
        <v>10</v>
      </c>
      <c r="J36" s="23" t="s">
        <v>11</v>
      </c>
      <c r="K36" s="23" t="s">
        <v>12</v>
      </c>
      <c r="L36" s="23" t="s">
        <v>13</v>
      </c>
    </row>
    <row r="37" spans="1:12" ht="20.100000000000001" customHeight="1">
      <c r="A37" s="18">
        <v>1</v>
      </c>
      <c r="B37" s="49" t="s">
        <v>122</v>
      </c>
      <c r="C37" s="24" t="s">
        <v>123</v>
      </c>
      <c r="D37" s="24">
        <v>362</v>
      </c>
      <c r="E37" s="26">
        <v>43.44</v>
      </c>
      <c r="F37" s="26">
        <v>68</v>
      </c>
      <c r="G37" s="26">
        <v>80</v>
      </c>
      <c r="H37" s="26">
        <v>80</v>
      </c>
      <c r="I37" s="26">
        <v>30.2</v>
      </c>
      <c r="J37" s="26"/>
      <c r="K37" s="26">
        <v>73.64</v>
      </c>
      <c r="L37" s="28" t="s">
        <v>15</v>
      </c>
    </row>
    <row r="38" spans="1:12" ht="20.100000000000001" customHeight="1">
      <c r="A38" s="18">
        <v>2</v>
      </c>
      <c r="B38" s="49" t="s">
        <v>124</v>
      </c>
      <c r="C38" s="24" t="s">
        <v>125</v>
      </c>
      <c r="D38" s="24">
        <v>365</v>
      </c>
      <c r="E38" s="26">
        <v>43.8</v>
      </c>
      <c r="F38" s="26">
        <v>78</v>
      </c>
      <c r="G38" s="26">
        <v>65.8</v>
      </c>
      <c r="H38" s="26">
        <v>81.75</v>
      </c>
      <c r="I38" s="26">
        <v>29.745000000000001</v>
      </c>
      <c r="J38" s="26"/>
      <c r="K38" s="26">
        <v>73.545000000000002</v>
      </c>
      <c r="L38" s="28" t="s">
        <v>15</v>
      </c>
    </row>
    <row r="39" spans="1:12" ht="20.100000000000001" customHeight="1">
      <c r="A39" s="18">
        <v>3</v>
      </c>
      <c r="B39" s="49" t="s">
        <v>126</v>
      </c>
      <c r="C39" s="24" t="s">
        <v>127</v>
      </c>
      <c r="D39" s="24">
        <v>333</v>
      </c>
      <c r="E39" s="26">
        <v>39.96</v>
      </c>
      <c r="F39" s="26">
        <v>76</v>
      </c>
      <c r="G39" s="26">
        <v>83</v>
      </c>
      <c r="H39" s="26">
        <v>83</v>
      </c>
      <c r="I39" s="26">
        <v>32.15</v>
      </c>
      <c r="J39" s="26"/>
      <c r="K39" s="26">
        <v>72.11</v>
      </c>
      <c r="L39" s="28" t="s">
        <v>15</v>
      </c>
    </row>
    <row r="41" spans="1:12" ht="36" customHeight="1">
      <c r="A41" s="56" t="s">
        <v>128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2" ht="27">
      <c r="A42" s="23" t="s">
        <v>2</v>
      </c>
      <c r="B42" s="23" t="s">
        <v>3</v>
      </c>
      <c r="C42" s="23" t="s">
        <v>4</v>
      </c>
      <c r="D42" s="23" t="s">
        <v>23</v>
      </c>
      <c r="E42" s="23" t="s">
        <v>6</v>
      </c>
      <c r="F42" s="23" t="s">
        <v>7</v>
      </c>
      <c r="G42" s="23" t="s">
        <v>24</v>
      </c>
      <c r="H42" s="23" t="s">
        <v>25</v>
      </c>
      <c r="I42" s="23" t="s">
        <v>10</v>
      </c>
      <c r="J42" s="23" t="s">
        <v>11</v>
      </c>
      <c r="K42" s="23" t="s">
        <v>12</v>
      </c>
      <c r="L42" s="23" t="s">
        <v>13</v>
      </c>
    </row>
    <row r="43" spans="1:12" ht="20.100000000000001" customHeight="1">
      <c r="A43" s="18">
        <v>1</v>
      </c>
      <c r="B43" s="24" t="s">
        <v>129</v>
      </c>
      <c r="C43" s="24" t="s">
        <v>130</v>
      </c>
      <c r="D43" s="24">
        <v>366</v>
      </c>
      <c r="E43" s="26">
        <f t="shared" ref="E43:E47" si="0">D43/5*0.6</f>
        <v>43.92</v>
      </c>
      <c r="F43" s="26">
        <v>79</v>
      </c>
      <c r="G43" s="26">
        <v>84.4</v>
      </c>
      <c r="H43" s="26">
        <v>76.5</v>
      </c>
      <c r="I43" s="26">
        <v>32.159999999999997</v>
      </c>
      <c r="J43" s="26"/>
      <c r="K43" s="26">
        <v>76.08</v>
      </c>
      <c r="L43" s="28" t="s">
        <v>15</v>
      </c>
    </row>
    <row r="44" spans="1:12" ht="20.100000000000001" customHeight="1">
      <c r="A44" s="18">
        <v>2</v>
      </c>
      <c r="B44" s="24" t="s">
        <v>131</v>
      </c>
      <c r="C44" s="24" t="s">
        <v>132</v>
      </c>
      <c r="D44" s="24">
        <v>364</v>
      </c>
      <c r="E44" s="26">
        <f t="shared" si="0"/>
        <v>43.68</v>
      </c>
      <c r="F44" s="26">
        <v>75</v>
      </c>
      <c r="G44" s="26">
        <v>82.6</v>
      </c>
      <c r="H44" s="26">
        <v>77</v>
      </c>
      <c r="I44" s="26">
        <v>31.34</v>
      </c>
      <c r="J44" s="26"/>
      <c r="K44" s="26">
        <v>75.02</v>
      </c>
      <c r="L44" s="28" t="s">
        <v>15</v>
      </c>
    </row>
    <row r="45" spans="1:12" ht="20.100000000000001" customHeight="1">
      <c r="A45" s="18">
        <v>3</v>
      </c>
      <c r="B45" s="49" t="s">
        <v>133</v>
      </c>
      <c r="C45" s="24" t="s">
        <v>134</v>
      </c>
      <c r="D45" s="24">
        <v>355</v>
      </c>
      <c r="E45" s="26">
        <f t="shared" si="0"/>
        <v>42.6</v>
      </c>
      <c r="F45" s="26">
        <v>70</v>
      </c>
      <c r="G45" s="26">
        <v>86.4</v>
      </c>
      <c r="H45" s="26">
        <v>85</v>
      </c>
      <c r="I45" s="26">
        <v>31.96</v>
      </c>
      <c r="J45" s="26"/>
      <c r="K45" s="26">
        <v>74.56</v>
      </c>
      <c r="L45" s="28" t="s">
        <v>15</v>
      </c>
    </row>
    <row r="46" spans="1:12" ht="20.100000000000001" customHeight="1">
      <c r="A46" s="18">
        <v>4</v>
      </c>
      <c r="B46" s="49" t="s">
        <v>135</v>
      </c>
      <c r="C46" s="24" t="s">
        <v>136</v>
      </c>
      <c r="D46" s="24">
        <v>357</v>
      </c>
      <c r="E46" s="26">
        <f t="shared" si="0"/>
        <v>42.84</v>
      </c>
      <c r="F46" s="26">
        <v>71</v>
      </c>
      <c r="G46" s="26">
        <v>84.8</v>
      </c>
      <c r="H46" s="26">
        <v>76.5</v>
      </c>
      <c r="I46" s="26">
        <v>31.02</v>
      </c>
      <c r="J46" s="26"/>
      <c r="K46" s="26">
        <v>73.86</v>
      </c>
      <c r="L46" s="28" t="s">
        <v>15</v>
      </c>
    </row>
    <row r="47" spans="1:12" ht="20.100000000000001" customHeight="1">
      <c r="A47" s="18">
        <v>5</v>
      </c>
      <c r="B47" s="24" t="s">
        <v>137</v>
      </c>
      <c r="C47" s="24" t="s">
        <v>138</v>
      </c>
      <c r="D47" s="24">
        <v>378</v>
      </c>
      <c r="E47" s="26">
        <f t="shared" si="0"/>
        <v>45.36</v>
      </c>
      <c r="F47" s="26">
        <v>74</v>
      </c>
      <c r="G47" s="26">
        <v>74.8</v>
      </c>
      <c r="H47" s="26">
        <v>61</v>
      </c>
      <c r="I47" s="26">
        <v>28.42</v>
      </c>
      <c r="J47" s="26"/>
      <c r="K47" s="26">
        <v>73.78</v>
      </c>
      <c r="L47" s="24" t="s">
        <v>34</v>
      </c>
    </row>
  </sheetData>
  <mergeCells count="7">
    <mergeCell ref="A35:L35"/>
    <mergeCell ref="A41:L41"/>
    <mergeCell ref="A1:L1"/>
    <mergeCell ref="A2:L2"/>
    <mergeCell ref="A6:L6"/>
    <mergeCell ref="A13:L13"/>
    <mergeCell ref="A25:L25"/>
  </mergeCells>
  <phoneticPr fontId="17" type="noConversion"/>
  <pageMargins left="0.51180555555555596" right="7.8472222222222193E-2" top="0.27500000000000002" bottom="0.196527777777778" header="0.5" footer="0.27500000000000002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4" workbookViewId="0">
      <selection activeCell="A11" sqref="A11:L29"/>
    </sheetView>
  </sheetViews>
  <sheetFormatPr defaultColWidth="15.625" defaultRowHeight="13.5"/>
  <cols>
    <col min="1" max="1" width="5.625" customWidth="1"/>
    <col min="2" max="2" width="17.375" customWidth="1"/>
    <col min="3" max="3" width="8" customWidth="1"/>
    <col min="4" max="4" width="11.75" customWidth="1"/>
    <col min="5" max="5" width="8.25" customWidth="1"/>
    <col min="6" max="6" width="7" customWidth="1"/>
    <col min="7" max="7" width="9.25" customWidth="1"/>
    <col min="8" max="8" width="8.375" customWidth="1"/>
    <col min="9" max="9" width="7.75" customWidth="1"/>
    <col min="10" max="10" width="7.5" customWidth="1"/>
    <col min="11" max="11" width="8.25" customWidth="1"/>
    <col min="12" max="12" width="9.625" customWidth="1"/>
  </cols>
  <sheetData>
    <row r="1" spans="1:12" ht="20.25">
      <c r="A1" s="52" t="s">
        <v>139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38.1" customHeight="1">
      <c r="A2" s="56" t="s">
        <v>140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42.75">
      <c r="A3" s="17" t="s">
        <v>2</v>
      </c>
      <c r="B3" s="17" t="s">
        <v>3</v>
      </c>
      <c r="C3" s="17" t="s">
        <v>4</v>
      </c>
      <c r="D3" s="17" t="s">
        <v>23</v>
      </c>
      <c r="E3" s="17" t="s">
        <v>6</v>
      </c>
      <c r="F3" s="17" t="s">
        <v>7</v>
      </c>
      <c r="G3" s="17" t="s">
        <v>24</v>
      </c>
      <c r="H3" s="17" t="s">
        <v>25</v>
      </c>
      <c r="I3" s="17" t="s">
        <v>10</v>
      </c>
      <c r="J3" s="17" t="s">
        <v>11</v>
      </c>
      <c r="K3" s="17" t="s">
        <v>12</v>
      </c>
      <c r="L3" s="17" t="s">
        <v>13</v>
      </c>
    </row>
    <row r="4" spans="1:12" ht="14.25">
      <c r="A4" s="18">
        <v>1</v>
      </c>
      <c r="B4" s="4" t="s">
        <v>141</v>
      </c>
      <c r="C4" s="8" t="s">
        <v>142</v>
      </c>
      <c r="D4" s="19">
        <v>334</v>
      </c>
      <c r="E4" s="15">
        <f>(D4/5)*0.6</f>
        <v>40.08</v>
      </c>
      <c r="F4" s="15">
        <v>83</v>
      </c>
      <c r="G4" s="15">
        <v>81.25</v>
      </c>
      <c r="H4" s="15">
        <v>79.5</v>
      </c>
      <c r="I4" s="15">
        <f>F4*0.15+G4*0.15+H4*0.1</f>
        <v>32.587499999999999</v>
      </c>
      <c r="J4" s="15"/>
      <c r="K4" s="15">
        <f>E4+I4</f>
        <v>72.667500000000004</v>
      </c>
      <c r="L4" s="20" t="s">
        <v>15</v>
      </c>
    </row>
    <row r="5" spans="1:12" ht="14.25">
      <c r="A5" s="18">
        <v>2</v>
      </c>
      <c r="B5" s="4" t="s">
        <v>143</v>
      </c>
      <c r="C5" s="8" t="s">
        <v>144</v>
      </c>
      <c r="D5" s="19">
        <v>336</v>
      </c>
      <c r="E5" s="15">
        <f>(D5/5)*0.6</f>
        <v>40.32</v>
      </c>
      <c r="F5" s="15">
        <v>90</v>
      </c>
      <c r="G5" s="15">
        <v>84.75</v>
      </c>
      <c r="H5" s="15">
        <v>79.25</v>
      </c>
      <c r="I5" s="15">
        <f>F5*0.15+G5*0.15+H5*0.1</f>
        <v>34.137500000000003</v>
      </c>
      <c r="J5" s="15"/>
      <c r="K5" s="15">
        <f>E5+I5</f>
        <v>74.457499999999996</v>
      </c>
      <c r="L5" s="20" t="s">
        <v>15</v>
      </c>
    </row>
    <row r="6" spans="1:12" ht="14.25">
      <c r="A6" s="18">
        <v>3</v>
      </c>
      <c r="B6" s="4" t="s">
        <v>145</v>
      </c>
      <c r="C6" s="8" t="s">
        <v>146</v>
      </c>
      <c r="D6" s="19">
        <v>332</v>
      </c>
      <c r="E6" s="15">
        <f>(D6/5)*0.6</f>
        <v>39.840000000000003</v>
      </c>
      <c r="F6" s="15">
        <v>93</v>
      </c>
      <c r="G6" s="15">
        <v>86.25</v>
      </c>
      <c r="H6" s="15">
        <v>80.5</v>
      </c>
      <c r="I6" s="15">
        <f>F6*0.15+G6*0.15+H6*0.1</f>
        <v>34.9375</v>
      </c>
      <c r="J6" s="15"/>
      <c r="K6" s="15">
        <f>E6+I6</f>
        <v>74.777500000000003</v>
      </c>
      <c r="L6" s="20" t="s">
        <v>15</v>
      </c>
    </row>
    <row r="7" spans="1:12" ht="14.25">
      <c r="A7" s="18">
        <v>4</v>
      </c>
      <c r="B7" s="4" t="s">
        <v>147</v>
      </c>
      <c r="C7" s="8" t="s">
        <v>148</v>
      </c>
      <c r="D7" s="19">
        <v>332</v>
      </c>
      <c r="E7" s="15">
        <f>(D7/5)*0.6</f>
        <v>39.840000000000003</v>
      </c>
      <c r="F7" s="15">
        <v>90</v>
      </c>
      <c r="G7" s="15">
        <v>85</v>
      </c>
      <c r="H7" s="15">
        <v>80.75</v>
      </c>
      <c r="I7" s="15">
        <f>F7*0.15+G7*0.15+H7*0.1</f>
        <v>34.325000000000003</v>
      </c>
      <c r="J7" s="15"/>
      <c r="K7" s="15">
        <f>E7+I7</f>
        <v>74.165000000000006</v>
      </c>
      <c r="L7" s="20" t="s">
        <v>15</v>
      </c>
    </row>
    <row r="8" spans="1:12" ht="14.25">
      <c r="A8" s="18">
        <v>5</v>
      </c>
      <c r="B8" s="4" t="s">
        <v>149</v>
      </c>
      <c r="C8" s="8" t="s">
        <v>150</v>
      </c>
      <c r="D8" s="19">
        <v>334</v>
      </c>
      <c r="E8" s="15">
        <f>(D8/5)*0.6</f>
        <v>40.08</v>
      </c>
      <c r="F8" s="15">
        <v>84</v>
      </c>
      <c r="G8" s="15">
        <v>77</v>
      </c>
      <c r="H8" s="15">
        <v>68</v>
      </c>
      <c r="I8" s="15">
        <f>F8*0.15+G8*0.15+H8*0.1</f>
        <v>30.95</v>
      </c>
      <c r="J8" s="15"/>
      <c r="K8" s="15">
        <f>E8+I8</f>
        <v>71.03</v>
      </c>
      <c r="L8" s="20" t="s">
        <v>34</v>
      </c>
    </row>
    <row r="9" spans="1:12" ht="39" customHeight="1">
      <c r="A9" s="56" t="s">
        <v>151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48" customHeight="1">
      <c r="A10" s="17" t="s">
        <v>2</v>
      </c>
      <c r="B10" s="17" t="s">
        <v>3</v>
      </c>
      <c r="C10" s="17" t="s">
        <v>4</v>
      </c>
      <c r="D10" s="17" t="s">
        <v>47</v>
      </c>
      <c r="E10" s="17" t="s">
        <v>6</v>
      </c>
      <c r="F10" s="17" t="s">
        <v>7</v>
      </c>
      <c r="G10" s="17" t="s">
        <v>8</v>
      </c>
      <c r="H10" s="17" t="s">
        <v>9</v>
      </c>
      <c r="I10" s="17" t="s">
        <v>48</v>
      </c>
      <c r="J10" s="17" t="s">
        <v>10</v>
      </c>
      <c r="K10" s="17" t="s">
        <v>12</v>
      </c>
      <c r="L10" s="17" t="s">
        <v>13</v>
      </c>
    </row>
    <row r="11" spans="1:12" ht="20.100000000000001" customHeight="1">
      <c r="A11" s="18">
        <v>1</v>
      </c>
      <c r="B11" s="4" t="s">
        <v>152</v>
      </c>
      <c r="C11" s="8" t="s">
        <v>153</v>
      </c>
      <c r="D11" s="19">
        <v>168</v>
      </c>
      <c r="E11" s="15">
        <f t="shared" ref="E11:E29" si="0">(D11/3)*0.6</f>
        <v>33.6</v>
      </c>
      <c r="F11" s="15" t="s">
        <v>51</v>
      </c>
      <c r="G11" s="15">
        <v>88.5</v>
      </c>
      <c r="H11" s="15">
        <v>83.5</v>
      </c>
      <c r="I11" s="15">
        <v>83</v>
      </c>
      <c r="J11" s="15">
        <f t="shared" ref="J11:J29" si="1">0.2*G11+0.1*H11+0.1*I11</f>
        <v>34.35</v>
      </c>
      <c r="K11" s="15">
        <f t="shared" ref="K11:K29" si="2">E11+J11</f>
        <v>67.95</v>
      </c>
      <c r="L11" s="20" t="s">
        <v>15</v>
      </c>
    </row>
    <row r="12" spans="1:12" ht="20.100000000000001" customHeight="1">
      <c r="A12" s="18">
        <v>2</v>
      </c>
      <c r="B12" s="4" t="s">
        <v>154</v>
      </c>
      <c r="C12" s="8" t="s">
        <v>155</v>
      </c>
      <c r="D12" s="19">
        <v>173</v>
      </c>
      <c r="E12" s="15">
        <f t="shared" si="0"/>
        <v>34.6</v>
      </c>
      <c r="F12" s="15" t="s">
        <v>51</v>
      </c>
      <c r="G12" s="15">
        <v>88.25</v>
      </c>
      <c r="H12" s="15">
        <v>76.5</v>
      </c>
      <c r="I12" s="15">
        <v>83</v>
      </c>
      <c r="J12" s="15">
        <f t="shared" si="1"/>
        <v>33.6</v>
      </c>
      <c r="K12" s="15">
        <f t="shared" si="2"/>
        <v>68.2</v>
      </c>
      <c r="L12" s="20" t="s">
        <v>15</v>
      </c>
    </row>
    <row r="13" spans="1:12" ht="20.100000000000001" customHeight="1">
      <c r="A13" s="18">
        <v>3</v>
      </c>
      <c r="B13" s="4" t="s">
        <v>156</v>
      </c>
      <c r="C13" s="8" t="s">
        <v>157</v>
      </c>
      <c r="D13" s="19">
        <v>164</v>
      </c>
      <c r="E13" s="15">
        <f t="shared" si="0"/>
        <v>32.799999999999997</v>
      </c>
      <c r="F13" s="15" t="s">
        <v>51</v>
      </c>
      <c r="G13" s="15">
        <v>85</v>
      </c>
      <c r="H13" s="15">
        <v>89.25</v>
      </c>
      <c r="I13" s="15">
        <v>79</v>
      </c>
      <c r="J13" s="15">
        <f t="shared" si="1"/>
        <v>33.825000000000003</v>
      </c>
      <c r="K13" s="15">
        <f t="shared" si="2"/>
        <v>66.625</v>
      </c>
      <c r="L13" s="20" t="s">
        <v>15</v>
      </c>
    </row>
    <row r="14" spans="1:12" ht="20.100000000000001" customHeight="1">
      <c r="A14" s="18">
        <v>4</v>
      </c>
      <c r="B14" s="4" t="s">
        <v>158</v>
      </c>
      <c r="C14" s="8" t="s">
        <v>159</v>
      </c>
      <c r="D14" s="19">
        <v>170</v>
      </c>
      <c r="E14" s="15">
        <f t="shared" si="0"/>
        <v>34</v>
      </c>
      <c r="F14" s="15" t="s">
        <v>51</v>
      </c>
      <c r="G14" s="15">
        <v>79</v>
      </c>
      <c r="H14" s="15">
        <v>69.25</v>
      </c>
      <c r="I14" s="15">
        <v>85</v>
      </c>
      <c r="J14" s="15">
        <f t="shared" si="1"/>
        <v>31.225000000000001</v>
      </c>
      <c r="K14" s="15">
        <f t="shared" si="2"/>
        <v>65.224999999999994</v>
      </c>
      <c r="L14" s="20" t="s">
        <v>15</v>
      </c>
    </row>
    <row r="15" spans="1:12" ht="20.100000000000001" customHeight="1">
      <c r="A15" s="18">
        <v>5</v>
      </c>
      <c r="B15" s="4" t="s">
        <v>160</v>
      </c>
      <c r="C15" s="8" t="s">
        <v>161</v>
      </c>
      <c r="D15" s="19">
        <v>173</v>
      </c>
      <c r="E15" s="15">
        <f t="shared" si="0"/>
        <v>34.6</v>
      </c>
      <c r="F15" s="15" t="s">
        <v>51</v>
      </c>
      <c r="G15" s="15">
        <v>80.5</v>
      </c>
      <c r="H15" s="15">
        <v>71.25</v>
      </c>
      <c r="I15" s="15">
        <v>81</v>
      </c>
      <c r="J15" s="15">
        <f t="shared" si="1"/>
        <v>31.324999999999999</v>
      </c>
      <c r="K15" s="15">
        <f t="shared" si="2"/>
        <v>65.924999999999997</v>
      </c>
      <c r="L15" s="20" t="s">
        <v>15</v>
      </c>
    </row>
    <row r="16" spans="1:12" ht="20.100000000000001" customHeight="1">
      <c r="A16" s="18">
        <v>6</v>
      </c>
      <c r="B16" s="4" t="s">
        <v>162</v>
      </c>
      <c r="C16" s="8" t="s">
        <v>163</v>
      </c>
      <c r="D16" s="19">
        <v>171</v>
      </c>
      <c r="E16" s="15">
        <f t="shared" si="0"/>
        <v>34.200000000000003</v>
      </c>
      <c r="F16" s="15" t="s">
        <v>51</v>
      </c>
      <c r="G16" s="15">
        <v>83.75</v>
      </c>
      <c r="H16" s="15">
        <v>62.75</v>
      </c>
      <c r="I16" s="15">
        <v>80</v>
      </c>
      <c r="J16" s="15">
        <f t="shared" si="1"/>
        <v>31.024999999999999</v>
      </c>
      <c r="K16" s="15">
        <f t="shared" si="2"/>
        <v>65.224999999999994</v>
      </c>
      <c r="L16" s="20" t="s">
        <v>15</v>
      </c>
    </row>
    <row r="17" spans="1:12" ht="20.100000000000001" customHeight="1">
      <c r="A17" s="18">
        <v>7</v>
      </c>
      <c r="B17" s="4" t="s">
        <v>164</v>
      </c>
      <c r="C17" s="8" t="s">
        <v>165</v>
      </c>
      <c r="D17" s="19">
        <v>166</v>
      </c>
      <c r="E17" s="15">
        <f t="shared" si="0"/>
        <v>33.200000000000003</v>
      </c>
      <c r="F17" s="15" t="s">
        <v>51</v>
      </c>
      <c r="G17" s="15">
        <v>82</v>
      </c>
      <c r="H17" s="15">
        <v>75</v>
      </c>
      <c r="I17" s="15">
        <v>86</v>
      </c>
      <c r="J17" s="15">
        <f t="shared" si="1"/>
        <v>32.5</v>
      </c>
      <c r="K17" s="15">
        <f t="shared" si="2"/>
        <v>65.7</v>
      </c>
      <c r="L17" s="20" t="s">
        <v>15</v>
      </c>
    </row>
    <row r="18" spans="1:12" ht="20.100000000000001" customHeight="1">
      <c r="A18" s="18">
        <v>8</v>
      </c>
      <c r="B18" s="4" t="s">
        <v>166</v>
      </c>
      <c r="C18" s="8" t="s">
        <v>167</v>
      </c>
      <c r="D18" s="19">
        <v>170</v>
      </c>
      <c r="E18" s="15">
        <f t="shared" si="0"/>
        <v>34</v>
      </c>
      <c r="F18" s="15" t="s">
        <v>51</v>
      </c>
      <c r="G18" s="15">
        <v>79.75</v>
      </c>
      <c r="H18" s="15">
        <v>82.75</v>
      </c>
      <c r="I18" s="15">
        <v>82</v>
      </c>
      <c r="J18" s="15">
        <f t="shared" si="1"/>
        <v>32.424999999999997</v>
      </c>
      <c r="K18" s="15">
        <f t="shared" si="2"/>
        <v>66.424999999999997</v>
      </c>
      <c r="L18" s="20" t="s">
        <v>15</v>
      </c>
    </row>
    <row r="19" spans="1:12" s="16" customFormat="1" ht="20.100000000000001" customHeight="1">
      <c r="A19" s="18">
        <v>9</v>
      </c>
      <c r="B19" s="4" t="s">
        <v>168</v>
      </c>
      <c r="C19" s="8" t="s">
        <v>169</v>
      </c>
      <c r="D19" s="19">
        <v>186</v>
      </c>
      <c r="E19" s="15">
        <f t="shared" si="0"/>
        <v>37.200000000000003</v>
      </c>
      <c r="F19" s="15" t="s">
        <v>51</v>
      </c>
      <c r="G19" s="15">
        <v>77.5</v>
      </c>
      <c r="H19" s="15">
        <v>67</v>
      </c>
      <c r="I19" s="15">
        <v>67</v>
      </c>
      <c r="J19" s="15">
        <f t="shared" si="1"/>
        <v>28.9</v>
      </c>
      <c r="K19" s="15">
        <f t="shared" si="2"/>
        <v>66.099999999999994</v>
      </c>
      <c r="L19" s="20" t="s">
        <v>15</v>
      </c>
    </row>
    <row r="20" spans="1:12" ht="20.100000000000001" customHeight="1">
      <c r="A20" s="18">
        <v>10</v>
      </c>
      <c r="B20" s="4" t="s">
        <v>170</v>
      </c>
      <c r="C20" s="8" t="s">
        <v>171</v>
      </c>
      <c r="D20" s="19">
        <v>167</v>
      </c>
      <c r="E20" s="15">
        <f t="shared" si="0"/>
        <v>33.4</v>
      </c>
      <c r="F20" s="15" t="s">
        <v>51</v>
      </c>
      <c r="G20" s="15">
        <v>84.75</v>
      </c>
      <c r="H20" s="15">
        <v>77.25</v>
      </c>
      <c r="I20" s="15">
        <v>82</v>
      </c>
      <c r="J20" s="15">
        <f t="shared" si="1"/>
        <v>32.875</v>
      </c>
      <c r="K20" s="15">
        <f t="shared" si="2"/>
        <v>66.275000000000006</v>
      </c>
      <c r="L20" s="20" t="s">
        <v>15</v>
      </c>
    </row>
    <row r="21" spans="1:12" ht="20.100000000000001" customHeight="1">
      <c r="A21" s="18">
        <v>11</v>
      </c>
      <c r="B21" s="4" t="s">
        <v>172</v>
      </c>
      <c r="C21" s="8" t="s">
        <v>173</v>
      </c>
      <c r="D21" s="19">
        <v>169</v>
      </c>
      <c r="E21" s="15">
        <f t="shared" si="0"/>
        <v>33.799999999999997</v>
      </c>
      <c r="F21" s="15" t="s">
        <v>51</v>
      </c>
      <c r="G21" s="15">
        <v>83</v>
      </c>
      <c r="H21" s="15">
        <v>82.5</v>
      </c>
      <c r="I21" s="15">
        <v>83</v>
      </c>
      <c r="J21" s="15">
        <f t="shared" si="1"/>
        <v>33.15</v>
      </c>
      <c r="K21" s="15">
        <f t="shared" si="2"/>
        <v>66.95</v>
      </c>
      <c r="L21" s="20" t="s">
        <v>15</v>
      </c>
    </row>
    <row r="22" spans="1:12" ht="20.100000000000001" customHeight="1">
      <c r="A22" s="18">
        <v>12</v>
      </c>
      <c r="B22" s="4" t="s">
        <v>174</v>
      </c>
      <c r="C22" s="8" t="s">
        <v>175</v>
      </c>
      <c r="D22" s="19">
        <v>169</v>
      </c>
      <c r="E22" s="15">
        <f t="shared" si="0"/>
        <v>33.799999999999997</v>
      </c>
      <c r="F22" s="15" t="s">
        <v>51</v>
      </c>
      <c r="G22" s="15">
        <v>79.25</v>
      </c>
      <c r="H22" s="15">
        <v>78.25</v>
      </c>
      <c r="I22" s="15">
        <v>87</v>
      </c>
      <c r="J22" s="15">
        <f t="shared" si="1"/>
        <v>32.375</v>
      </c>
      <c r="K22" s="15">
        <f t="shared" si="2"/>
        <v>66.174999999999997</v>
      </c>
      <c r="L22" s="20" t="s">
        <v>15</v>
      </c>
    </row>
    <row r="23" spans="1:12" ht="20.100000000000001" customHeight="1">
      <c r="A23" s="18">
        <v>13</v>
      </c>
      <c r="B23" s="4" t="s">
        <v>176</v>
      </c>
      <c r="C23" s="8" t="s">
        <v>177</v>
      </c>
      <c r="D23" s="19">
        <v>169</v>
      </c>
      <c r="E23" s="15">
        <f t="shared" si="0"/>
        <v>33.799999999999997</v>
      </c>
      <c r="F23" s="15" t="s">
        <v>51</v>
      </c>
      <c r="G23" s="15">
        <v>72</v>
      </c>
      <c r="H23" s="15">
        <v>80</v>
      </c>
      <c r="I23" s="15">
        <v>88</v>
      </c>
      <c r="J23" s="15">
        <f t="shared" si="1"/>
        <v>31.2</v>
      </c>
      <c r="K23" s="15">
        <f t="shared" si="2"/>
        <v>65</v>
      </c>
      <c r="L23" s="20" t="s">
        <v>15</v>
      </c>
    </row>
    <row r="24" spans="1:12" ht="20.100000000000001" customHeight="1">
      <c r="A24" s="18">
        <v>14</v>
      </c>
      <c r="B24" s="4" t="s">
        <v>178</v>
      </c>
      <c r="C24" s="8" t="s">
        <v>179</v>
      </c>
      <c r="D24" s="19">
        <v>170</v>
      </c>
      <c r="E24" s="15">
        <f t="shared" si="0"/>
        <v>34</v>
      </c>
      <c r="F24" s="15" t="s">
        <v>51</v>
      </c>
      <c r="G24" s="15">
        <v>86.25</v>
      </c>
      <c r="H24" s="15">
        <v>81.75</v>
      </c>
      <c r="I24" s="15">
        <v>83</v>
      </c>
      <c r="J24" s="15">
        <f t="shared" si="1"/>
        <v>33.725000000000001</v>
      </c>
      <c r="K24" s="15">
        <f t="shared" si="2"/>
        <v>67.724999999999994</v>
      </c>
      <c r="L24" s="20" t="s">
        <v>15</v>
      </c>
    </row>
    <row r="25" spans="1:12" ht="20.100000000000001" customHeight="1">
      <c r="A25" s="18">
        <v>15</v>
      </c>
      <c r="B25" s="4" t="s">
        <v>180</v>
      </c>
      <c r="C25" s="8" t="s">
        <v>181</v>
      </c>
      <c r="D25" s="19">
        <v>170</v>
      </c>
      <c r="E25" s="15">
        <f t="shared" si="0"/>
        <v>34</v>
      </c>
      <c r="F25" s="15" t="s">
        <v>51</v>
      </c>
      <c r="G25" s="15">
        <v>77.5</v>
      </c>
      <c r="H25" s="15">
        <v>79.75</v>
      </c>
      <c r="I25" s="15">
        <v>86</v>
      </c>
      <c r="J25" s="15">
        <f t="shared" si="1"/>
        <v>32.075000000000003</v>
      </c>
      <c r="K25" s="15">
        <f t="shared" si="2"/>
        <v>66.075000000000003</v>
      </c>
      <c r="L25" s="20" t="s">
        <v>15</v>
      </c>
    </row>
    <row r="26" spans="1:12" ht="20.100000000000001" customHeight="1">
      <c r="A26" s="18">
        <v>16</v>
      </c>
      <c r="B26" s="4" t="s">
        <v>182</v>
      </c>
      <c r="C26" s="8" t="s">
        <v>183</v>
      </c>
      <c r="D26" s="19">
        <v>170</v>
      </c>
      <c r="E26" s="15">
        <f t="shared" si="0"/>
        <v>34</v>
      </c>
      <c r="F26" s="15" t="s">
        <v>51</v>
      </c>
      <c r="G26" s="15">
        <v>78.5</v>
      </c>
      <c r="H26" s="15">
        <v>69.25</v>
      </c>
      <c r="I26" s="15">
        <v>83</v>
      </c>
      <c r="J26" s="15">
        <f t="shared" si="1"/>
        <v>30.925000000000001</v>
      </c>
      <c r="K26" s="15">
        <f t="shared" si="2"/>
        <v>64.924999999999997</v>
      </c>
      <c r="L26" s="21" t="s">
        <v>34</v>
      </c>
    </row>
    <row r="27" spans="1:12" ht="20.100000000000001" customHeight="1">
      <c r="A27" s="18">
        <v>17</v>
      </c>
      <c r="B27" s="4" t="s">
        <v>184</v>
      </c>
      <c r="C27" s="8" t="s">
        <v>185</v>
      </c>
      <c r="D27" s="19">
        <v>169</v>
      </c>
      <c r="E27" s="15">
        <f t="shared" si="0"/>
        <v>33.799999999999997</v>
      </c>
      <c r="F27" s="15" t="s">
        <v>51</v>
      </c>
      <c r="G27" s="15">
        <v>78</v>
      </c>
      <c r="H27" s="15">
        <v>72</v>
      </c>
      <c r="I27" s="15">
        <v>76</v>
      </c>
      <c r="J27" s="15">
        <f t="shared" si="1"/>
        <v>30.4</v>
      </c>
      <c r="K27" s="15">
        <f t="shared" si="2"/>
        <v>64.2</v>
      </c>
      <c r="L27" s="21" t="s">
        <v>34</v>
      </c>
    </row>
    <row r="28" spans="1:12" ht="20.100000000000001" customHeight="1">
      <c r="A28" s="18">
        <v>18</v>
      </c>
      <c r="B28" s="4" t="s">
        <v>186</v>
      </c>
      <c r="C28" s="8" t="s">
        <v>187</v>
      </c>
      <c r="D28" s="19">
        <v>161</v>
      </c>
      <c r="E28" s="15">
        <f t="shared" si="0"/>
        <v>32.200000000000003</v>
      </c>
      <c r="F28" s="15" t="s">
        <v>51</v>
      </c>
      <c r="G28" s="15">
        <v>77</v>
      </c>
      <c r="H28" s="15">
        <v>76.25</v>
      </c>
      <c r="I28" s="15">
        <v>82</v>
      </c>
      <c r="J28" s="15">
        <f t="shared" si="1"/>
        <v>31.225000000000001</v>
      </c>
      <c r="K28" s="15">
        <f t="shared" si="2"/>
        <v>63.424999999999997</v>
      </c>
      <c r="L28" s="21" t="s">
        <v>34</v>
      </c>
    </row>
    <row r="29" spans="1:12" ht="20.100000000000001" customHeight="1">
      <c r="A29" s="18">
        <v>19</v>
      </c>
      <c r="B29" s="4" t="s">
        <v>188</v>
      </c>
      <c r="C29" s="8" t="s">
        <v>189</v>
      </c>
      <c r="D29" s="19">
        <v>164</v>
      </c>
      <c r="E29" s="15">
        <f t="shared" si="0"/>
        <v>32.799999999999997</v>
      </c>
      <c r="F29" s="15" t="s">
        <v>51</v>
      </c>
      <c r="G29" s="15">
        <v>72.5</v>
      </c>
      <c r="H29" s="15">
        <v>77.25</v>
      </c>
      <c r="I29" s="15">
        <v>82</v>
      </c>
      <c r="J29" s="15">
        <f t="shared" si="1"/>
        <v>30.425000000000001</v>
      </c>
      <c r="K29" s="15">
        <f t="shared" si="2"/>
        <v>63.225000000000001</v>
      </c>
      <c r="L29" s="21" t="s">
        <v>34</v>
      </c>
    </row>
  </sheetData>
  <sortState ref="A4:N22">
    <sortCondition ref="L4:L22"/>
  </sortState>
  <mergeCells count="3">
    <mergeCell ref="A1:L1"/>
    <mergeCell ref="A2:L2"/>
    <mergeCell ref="A9:L9"/>
  </mergeCells>
  <phoneticPr fontId="17" type="noConversion"/>
  <pageMargins left="0.51180555555555596" right="0.35416666666666702" top="0.27500000000000002" bottom="0.27500000000000002" header="0.5" footer="0.5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11" sqref="A11:L15"/>
    </sheetView>
  </sheetViews>
  <sheetFormatPr defaultColWidth="9" defaultRowHeight="13.5"/>
  <cols>
    <col min="1" max="1" width="6.375" style="1" customWidth="1"/>
    <col min="2" max="2" width="16.875" style="1" customWidth="1"/>
    <col min="3" max="6" width="9" style="1"/>
    <col min="7" max="7" width="10.75" style="1" customWidth="1"/>
    <col min="8" max="8" width="9.875" style="1" customWidth="1"/>
    <col min="9" max="9" width="9" style="1"/>
    <col min="10" max="10" width="8" style="1" customWidth="1"/>
    <col min="11" max="11" width="9" style="1"/>
    <col min="12" max="12" width="10.75" style="1" customWidth="1"/>
    <col min="13" max="16384" width="9" style="1"/>
  </cols>
  <sheetData>
    <row r="1" spans="1:12" ht="20.25">
      <c r="A1" s="62" t="s">
        <v>190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3" customHeight="1">
      <c r="A2" s="64" t="s">
        <v>191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8.5">
      <c r="A3" s="2" t="s">
        <v>2</v>
      </c>
      <c r="B3" s="2" t="s">
        <v>3</v>
      </c>
      <c r="C3" s="2" t="s">
        <v>4</v>
      </c>
      <c r="D3" s="2" t="s">
        <v>23</v>
      </c>
      <c r="E3" s="2" t="s">
        <v>6</v>
      </c>
      <c r="F3" s="2" t="s">
        <v>7</v>
      </c>
      <c r="G3" s="2" t="s">
        <v>24</v>
      </c>
      <c r="H3" s="2" t="s">
        <v>25</v>
      </c>
      <c r="I3" s="2" t="s">
        <v>10</v>
      </c>
      <c r="J3" s="2" t="s">
        <v>11</v>
      </c>
      <c r="K3" s="2" t="s">
        <v>12</v>
      </c>
      <c r="L3" s="2" t="s">
        <v>13</v>
      </c>
    </row>
    <row r="4" spans="1:12">
      <c r="A4" s="8">
        <v>1</v>
      </c>
      <c r="B4" s="4" t="s">
        <v>192</v>
      </c>
      <c r="C4" s="5" t="s">
        <v>193</v>
      </c>
      <c r="D4" s="4">
        <v>357</v>
      </c>
      <c r="E4" s="13">
        <f t="shared" ref="E4:E7" si="0">D4/5*0.6</f>
        <v>42.84</v>
      </c>
      <c r="F4" s="14" t="s">
        <v>194</v>
      </c>
      <c r="G4" s="14" t="s">
        <v>195</v>
      </c>
      <c r="H4" s="14" t="s">
        <v>196</v>
      </c>
      <c r="I4" s="13">
        <v>32.85</v>
      </c>
      <c r="J4" s="11"/>
      <c r="K4" s="13">
        <v>75.69</v>
      </c>
      <c r="L4" s="12" t="s">
        <v>15</v>
      </c>
    </row>
    <row r="5" spans="1:12">
      <c r="A5" s="8">
        <v>2</v>
      </c>
      <c r="B5" s="4" t="s">
        <v>197</v>
      </c>
      <c r="C5" s="5" t="s">
        <v>198</v>
      </c>
      <c r="D5" s="4">
        <v>357</v>
      </c>
      <c r="E5" s="13">
        <f t="shared" si="0"/>
        <v>42.84</v>
      </c>
      <c r="F5" s="14" t="s">
        <v>199</v>
      </c>
      <c r="G5" s="14" t="s">
        <v>196</v>
      </c>
      <c r="H5" s="14" t="s">
        <v>200</v>
      </c>
      <c r="I5" s="13">
        <v>30.85</v>
      </c>
      <c r="J5" s="11"/>
      <c r="K5" s="13">
        <v>73.69</v>
      </c>
      <c r="L5" s="12" t="s">
        <v>15</v>
      </c>
    </row>
    <row r="6" spans="1:12">
      <c r="A6" s="8">
        <v>3</v>
      </c>
      <c r="B6" s="4" t="s">
        <v>201</v>
      </c>
      <c r="C6" s="5" t="s">
        <v>202</v>
      </c>
      <c r="D6" s="4">
        <v>356</v>
      </c>
      <c r="E6" s="13">
        <f t="shared" si="0"/>
        <v>42.72</v>
      </c>
      <c r="F6" s="7" t="s">
        <v>203</v>
      </c>
      <c r="G6" s="7" t="s">
        <v>204</v>
      </c>
      <c r="H6" s="7" t="s">
        <v>205</v>
      </c>
      <c r="I6" s="13">
        <v>30.15</v>
      </c>
      <c r="J6" s="11"/>
      <c r="K6" s="13">
        <v>72.87</v>
      </c>
      <c r="L6" s="12" t="s">
        <v>15</v>
      </c>
    </row>
    <row r="7" spans="1:12">
      <c r="A7" s="8">
        <v>4</v>
      </c>
      <c r="B7" s="4" t="s">
        <v>206</v>
      </c>
      <c r="C7" s="5" t="s">
        <v>207</v>
      </c>
      <c r="D7" s="4">
        <v>367</v>
      </c>
      <c r="E7" s="13">
        <f t="shared" si="0"/>
        <v>44.04</v>
      </c>
      <c r="F7" s="14" t="s">
        <v>208</v>
      </c>
      <c r="G7" s="14" t="s">
        <v>209</v>
      </c>
      <c r="H7" s="14" t="s">
        <v>210</v>
      </c>
      <c r="I7" s="13">
        <v>25.3</v>
      </c>
      <c r="J7" s="7" t="s">
        <v>211</v>
      </c>
      <c r="K7" s="13">
        <v>69.34</v>
      </c>
      <c r="L7" s="12" t="s">
        <v>34</v>
      </c>
    </row>
    <row r="9" spans="1:12" ht="33.950000000000003" customHeight="1">
      <c r="A9" s="65" t="s">
        <v>212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28.5">
      <c r="A10" s="2" t="s">
        <v>2</v>
      </c>
      <c r="B10" s="2" t="s">
        <v>3</v>
      </c>
      <c r="C10" s="2" t="s">
        <v>4</v>
      </c>
      <c r="D10" s="2" t="s">
        <v>47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48</v>
      </c>
      <c r="J10" s="2" t="s">
        <v>10</v>
      </c>
      <c r="K10" s="2" t="s">
        <v>12</v>
      </c>
      <c r="L10" s="2" t="s">
        <v>13</v>
      </c>
    </row>
    <row r="11" spans="1:12" ht="14.25">
      <c r="A11" s="8">
        <v>1</v>
      </c>
      <c r="B11" s="4" t="s">
        <v>213</v>
      </c>
      <c r="C11" s="5" t="s">
        <v>214</v>
      </c>
      <c r="D11" s="4">
        <v>169</v>
      </c>
      <c r="E11" s="15">
        <f t="shared" ref="E11:E15" si="1">D11/3*0.6</f>
        <v>33.799999999999997</v>
      </c>
      <c r="F11" s="14">
        <v>77</v>
      </c>
      <c r="G11" s="14">
        <v>81</v>
      </c>
      <c r="H11" s="14">
        <v>77</v>
      </c>
      <c r="I11" s="14">
        <v>82</v>
      </c>
      <c r="J11" s="14">
        <v>31.65</v>
      </c>
      <c r="K11" s="14">
        <v>65.45</v>
      </c>
      <c r="L11" s="12" t="s">
        <v>15</v>
      </c>
    </row>
    <row r="12" spans="1:12" ht="14.25">
      <c r="A12" s="8">
        <v>2</v>
      </c>
      <c r="B12" s="4" t="s">
        <v>215</v>
      </c>
      <c r="C12" s="5" t="s">
        <v>216</v>
      </c>
      <c r="D12" s="4">
        <v>168</v>
      </c>
      <c r="E12" s="15">
        <f t="shared" si="1"/>
        <v>33.6</v>
      </c>
      <c r="F12" s="14">
        <v>71</v>
      </c>
      <c r="G12" s="14">
        <v>82</v>
      </c>
      <c r="H12" s="14">
        <v>78</v>
      </c>
      <c r="I12" s="14">
        <v>90</v>
      </c>
      <c r="J12" s="14">
        <v>31.35</v>
      </c>
      <c r="K12" s="14">
        <v>64.95</v>
      </c>
      <c r="L12" s="12" t="s">
        <v>15</v>
      </c>
    </row>
    <row r="13" spans="1:12" ht="14.25">
      <c r="A13" s="8">
        <v>3</v>
      </c>
      <c r="B13" s="4" t="s">
        <v>217</v>
      </c>
      <c r="C13" s="5" t="s">
        <v>218</v>
      </c>
      <c r="D13" s="4">
        <v>168</v>
      </c>
      <c r="E13" s="15">
        <f t="shared" si="1"/>
        <v>33.6</v>
      </c>
      <c r="F13" s="14">
        <v>76</v>
      </c>
      <c r="G13" s="14">
        <v>80</v>
      </c>
      <c r="H13" s="14">
        <v>71</v>
      </c>
      <c r="I13" s="14">
        <v>83</v>
      </c>
      <c r="J13" s="14">
        <v>31.1</v>
      </c>
      <c r="K13" s="14">
        <v>64.7</v>
      </c>
      <c r="L13" s="12" t="s">
        <v>15</v>
      </c>
    </row>
    <row r="14" spans="1:12" ht="14.25">
      <c r="A14" s="8">
        <v>4</v>
      </c>
      <c r="B14" s="4" t="s">
        <v>219</v>
      </c>
      <c r="C14" s="5" t="s">
        <v>220</v>
      </c>
      <c r="D14" s="4">
        <v>169</v>
      </c>
      <c r="E14" s="15">
        <f t="shared" si="1"/>
        <v>33.799999999999997</v>
      </c>
      <c r="F14" s="14">
        <v>62</v>
      </c>
      <c r="G14" s="14">
        <v>80</v>
      </c>
      <c r="H14" s="14">
        <v>72</v>
      </c>
      <c r="I14" s="14">
        <v>70</v>
      </c>
      <c r="J14" s="14">
        <v>28.4</v>
      </c>
      <c r="K14" s="14">
        <v>62.2</v>
      </c>
      <c r="L14" s="12" t="s">
        <v>15</v>
      </c>
    </row>
    <row r="15" spans="1:12" ht="14.25">
      <c r="A15" s="8">
        <v>5</v>
      </c>
      <c r="B15" s="4" t="s">
        <v>221</v>
      </c>
      <c r="C15" s="5" t="s">
        <v>222</v>
      </c>
      <c r="D15" s="4">
        <v>167</v>
      </c>
      <c r="E15" s="15">
        <f t="shared" si="1"/>
        <v>33.4</v>
      </c>
      <c r="F15" s="14">
        <v>60</v>
      </c>
      <c r="G15" s="14">
        <v>81</v>
      </c>
      <c r="H15" s="14">
        <v>72</v>
      </c>
      <c r="I15" s="14">
        <v>72</v>
      </c>
      <c r="J15" s="14">
        <v>28.35</v>
      </c>
      <c r="K15" s="14">
        <v>61.75</v>
      </c>
      <c r="L15" s="12" t="s">
        <v>15</v>
      </c>
    </row>
  </sheetData>
  <mergeCells count="3">
    <mergeCell ref="A1:L1"/>
    <mergeCell ref="A2:L2"/>
    <mergeCell ref="A9:L9"/>
  </mergeCells>
  <phoneticPr fontId="17" type="noConversion"/>
  <pageMargins left="0.75" right="0.196527777777778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3</vt:i4>
      </vt:variant>
    </vt:vector>
  </HeadingPairs>
  <TitlesOfParts>
    <vt:vector size="13" baseType="lpstr">
      <vt:lpstr>文学院</vt:lpstr>
      <vt:lpstr>马克思主义学院</vt:lpstr>
      <vt:lpstr>药学院</vt:lpstr>
      <vt:lpstr>生资院</vt:lpstr>
      <vt:lpstr>物电院</vt:lpstr>
      <vt:lpstr>经管院</vt:lpstr>
      <vt:lpstr>民社院</vt:lpstr>
      <vt:lpstr>旅游学院</vt:lpstr>
      <vt:lpstr>政管院</vt:lpstr>
      <vt:lpstr>法学院</vt:lpstr>
      <vt:lpstr>法学院!Print_Titles</vt:lpstr>
      <vt:lpstr>旅游学院!Print_Titles</vt:lpstr>
      <vt:lpstr>民社院!Print_Titles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王媛媛</cp:lastModifiedBy>
  <dcterms:created xsi:type="dcterms:W3CDTF">2021-04-16T03:38:00Z</dcterms:created>
  <dcterms:modified xsi:type="dcterms:W3CDTF">2021-04-19T11:06:57Z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5F489A3673294D6FB40F3998B27C66C8</vt:lpwstr>
  </property>
</Properties>
</file>