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学科教学（数学）" sheetId="1" r:id="rId1"/>
    <sheet name="数学" sheetId="2" r:id="rId2"/>
    <sheet name="数据智能分析与应用" sheetId="3" r:id="rId3"/>
    <sheet name="电子信息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<sst xmlns="http://schemas.openxmlformats.org/spreadsheetml/2006/main" count="393" uniqueCount="127">
  <si>
    <r>
      <t xml:space="preserve">  数学与计算机科学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</si>
  <si>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</si>
  <si>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</si>
  <si>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</si>
  <si>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</si>
  <si>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</si>
  <si>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</si>
  <si>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</si>
  <si>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</si>
  <si>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</si>
  <si>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</si>
  <si>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</si>
  <si>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</si>
  <si>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</si>
  <si>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</si>
  <si>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</si>
  <si>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</si>
  <si>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</si>
  <si>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t>外语听说
能力测试
（满分50分）</t>
  </si>
  <si>
    <t>专业基础
测试      （满分100分）</t>
  </si>
  <si>
    <t>综合能力
测试      （满分100分）　</t>
  </si>
  <si>
    <t>复试总成绩(英语听说、专业基础、综合能力成绩总和）</t>
  </si>
  <si>
    <t>学科教学（数学）</t>
  </si>
  <si>
    <t>104182045104127</t>
  </si>
  <si>
    <t>曹慧珍</t>
  </si>
  <si>
    <t>合格</t>
  </si>
  <si>
    <t>是</t>
  </si>
  <si>
    <t>全日制 (非定向)</t>
  </si>
  <si>
    <t>104182045104013</t>
  </si>
  <si>
    <t>谢永鹏</t>
  </si>
  <si>
    <t>104182045104089</t>
  </si>
  <si>
    <t>康媛</t>
  </si>
  <si>
    <t>104182045104111</t>
  </si>
  <si>
    <t>艾丽欢</t>
  </si>
  <si>
    <t>104182045104136</t>
  </si>
  <si>
    <t>左艳萍</t>
  </si>
  <si>
    <t>104182045104100</t>
  </si>
  <si>
    <t>杨雨婷</t>
  </si>
  <si>
    <t>104182045104076</t>
  </si>
  <si>
    <t>陈虹</t>
  </si>
  <si>
    <t>104182045104083</t>
  </si>
  <si>
    <t>潘婷</t>
  </si>
  <si>
    <t>104182045104068</t>
  </si>
  <si>
    <t>温安兰</t>
  </si>
  <si>
    <t>104182045104017</t>
  </si>
  <si>
    <t>熊铃妃</t>
  </si>
  <si>
    <t>104182045104134</t>
  </si>
  <si>
    <t>王思宇</t>
  </si>
  <si>
    <t>104182045104099</t>
  </si>
  <si>
    <t>郭涛</t>
  </si>
  <si>
    <t>104182045104082</t>
  </si>
  <si>
    <t>王紫帆</t>
  </si>
  <si>
    <t>104182045104007</t>
  </si>
  <si>
    <t>陈世纪</t>
  </si>
  <si>
    <t>104182045104073</t>
  </si>
  <si>
    <t>肖媛</t>
  </si>
  <si>
    <t>104182045104118</t>
  </si>
  <si>
    <t>韦崇贵</t>
  </si>
  <si>
    <t>104182045104126</t>
  </si>
  <si>
    <t>曾佳文</t>
  </si>
  <si>
    <t>104182045104042</t>
  </si>
  <si>
    <t>刘娇</t>
  </si>
  <si>
    <t>104182045104148</t>
  </si>
  <si>
    <t>周正娟</t>
  </si>
  <si>
    <t>104182045104116</t>
  </si>
  <si>
    <t>喻震蓉</t>
  </si>
  <si>
    <t>104182045104028</t>
  </si>
  <si>
    <t>李非凡</t>
  </si>
  <si>
    <t>104182045104046</t>
  </si>
  <si>
    <t>熊莹</t>
  </si>
  <si>
    <t>104182045104052</t>
  </si>
  <si>
    <t>邹昕</t>
  </si>
  <si>
    <t>104182045104133</t>
  </si>
  <si>
    <t>郭晶晶</t>
  </si>
  <si>
    <t>104182045104019</t>
  </si>
  <si>
    <t>魏淑慧</t>
  </si>
  <si>
    <t>104182045104110</t>
  </si>
  <si>
    <t>王琴</t>
  </si>
  <si>
    <t>否</t>
  </si>
  <si>
    <r>
      <t xml:space="preserve">指标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有限</t>
    </r>
  </si>
  <si>
    <t>104182045104095</t>
  </si>
  <si>
    <t>张钰琳</t>
  </si>
  <si>
    <t>104182045104014</t>
  </si>
  <si>
    <t>胡宇宏</t>
  </si>
  <si>
    <t>104182045104086</t>
  </si>
  <si>
    <t>黄玉敏</t>
  </si>
  <si>
    <r>
      <t xml:space="preserve">  数学与计算机科学 </t>
    </r>
    <r>
      <rPr>
        <b/>
        <sz val="16"/>
        <rFont val="宋体"/>
        <family val="0"/>
      </rPr>
      <t>学院2022年硕士研究生招生复试结果</t>
    </r>
  </si>
  <si>
    <t>专业基础
测试（满分100分）</t>
  </si>
  <si>
    <t>综合能力
测试（满分100分）　</t>
  </si>
  <si>
    <t>数学</t>
  </si>
  <si>
    <t>104182070100017</t>
  </si>
  <si>
    <t>吴越</t>
  </si>
  <si>
    <t>全日制   （非定向）</t>
  </si>
  <si>
    <t>104182070100021</t>
  </si>
  <si>
    <t>席婷</t>
  </si>
  <si>
    <t>104182070100029</t>
  </si>
  <si>
    <t>甘雨丹</t>
  </si>
  <si>
    <t>104182070100030</t>
  </si>
  <si>
    <t>汪宝霞</t>
  </si>
  <si>
    <t>104182070100015</t>
  </si>
  <si>
    <t>李沅津</t>
  </si>
  <si>
    <t>104182070100022</t>
  </si>
  <si>
    <t>黄煜洁</t>
  </si>
  <si>
    <t>104182070100007</t>
  </si>
  <si>
    <t>江皓</t>
  </si>
  <si>
    <t>104182070100023</t>
  </si>
  <si>
    <t>甘润韵</t>
  </si>
  <si>
    <r>
      <t xml:space="preserve"> 数学与计算机科学 </t>
    </r>
    <r>
      <rPr>
        <b/>
        <sz val="16"/>
        <rFont val="宋体"/>
        <family val="0"/>
      </rPr>
      <t>学院2022年硕士研究生招生复试结果</t>
    </r>
  </si>
  <si>
    <t>数据智能分析与应用</t>
  </si>
  <si>
    <t>104182070191012</t>
  </si>
  <si>
    <t>幸亮</t>
  </si>
  <si>
    <t>全日制 （非定向）</t>
  </si>
  <si>
    <t>104182070191017</t>
  </si>
  <si>
    <t>高湧平</t>
  </si>
  <si>
    <t>软件工程</t>
  </si>
  <si>
    <t>数据结构</t>
  </si>
  <si>
    <t>104182070191010</t>
  </si>
  <si>
    <t>董慧</t>
  </si>
  <si>
    <t>电子信息</t>
  </si>
  <si>
    <t>104182085400019</t>
  </si>
  <si>
    <t>孙世成</t>
  </si>
  <si>
    <t>104182085400060</t>
  </si>
  <si>
    <t>邱伟中</t>
  </si>
  <si>
    <t>104182085400022</t>
  </si>
  <si>
    <t>赖志勇</t>
  </si>
  <si>
    <t>面向对象程序设计（Java）</t>
  </si>
  <si>
    <t>数据库原理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</si>
</sst>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4" borderId="5" applyNumberFormat="0" applyAlignment="0" applyProtection="0"/>
    <xf numFmtId="0" fontId="8" fillId="4" borderId="1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24" fillId="10" borderId="0" applyNumberFormat="0" applyBorder="0" applyAlignment="0" applyProtection="0"/>
    <xf numFmtId="0" fontId="7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37329;\&#25968;&#23398;&#35745;&#31639;&#26426;&#32452;&#65288;&#35874;&#39134;&#24179;&#65289;\&#22806;&#35821;&#33021;&#21147;&#27979;&#35797;&#25104;&#32489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37329;\&#25968;&#23398;&#35745;&#31639;&#26426;&#32452;&#65288;&#35874;&#39134;&#24179;&#65289;\&#19987;&#19994;&#22522;&#30784;&#27979;&#35797;&#32479;&#20998;&#34920;2&#65288;&#25968;&#233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37329;\&#25968;&#23398;&#35745;&#31639;&#26426;&#32452;&#65288;&#35874;&#39134;&#24179;&#65289;\&#32508;&#21512;&#33021;&#21147;&#27979;&#35797;&#32479;&#20998;&#34920;2&#65288;&#25968;&#25454;&#26234;&#33021;&#20998;&#26512;&#19982;&#24212;&#2999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37329;\&#25968;&#23398;&#35745;&#31639;&#26426;&#32452;&#65288;&#35874;&#39134;&#24179;&#65289;\&#32508;&#21512;&#33021;&#21147;&#27979;&#35797;&#32479;&#20998;&#34920;2&#65288;&#30005;&#23376;&#20449;&#2468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科教学（数学）"/>
      <sheetName val="数学"/>
      <sheetName val="数据智能分析与应用"/>
      <sheetName val="电子信息"/>
      <sheetName val="Sheet1"/>
    </sheetNames>
    <sheetDataSet>
      <sheetData sheetId="4">
        <row r="2">
          <cell r="A2" t="str">
            <v>吴越</v>
          </cell>
          <cell r="B2">
            <v>33</v>
          </cell>
        </row>
        <row r="3">
          <cell r="A3" t="str">
            <v>江皓</v>
          </cell>
          <cell r="B3">
            <v>36.5</v>
          </cell>
        </row>
        <row r="4">
          <cell r="A4" t="str">
            <v>黄煜洁</v>
          </cell>
          <cell r="B4">
            <v>43.5</v>
          </cell>
        </row>
        <row r="5">
          <cell r="A5" t="str">
            <v>李沅津</v>
          </cell>
          <cell r="B5">
            <v>36.5</v>
          </cell>
        </row>
        <row r="6">
          <cell r="A6" t="str">
            <v>汪宝霞</v>
          </cell>
          <cell r="B6">
            <v>37.5</v>
          </cell>
        </row>
        <row r="7">
          <cell r="A7" t="str">
            <v>甘雨丹</v>
          </cell>
          <cell r="B7">
            <v>41.5</v>
          </cell>
        </row>
        <row r="8">
          <cell r="A8" t="str">
            <v>席婷</v>
          </cell>
          <cell r="B8">
            <v>44</v>
          </cell>
        </row>
        <row r="9">
          <cell r="A9" t="str">
            <v>甘润韵</v>
          </cell>
          <cell r="B9">
            <v>43.5</v>
          </cell>
        </row>
        <row r="10">
          <cell r="A10" t="str">
            <v>高湧平</v>
          </cell>
          <cell r="B10">
            <v>37.5</v>
          </cell>
        </row>
        <row r="11">
          <cell r="A11" t="str">
            <v>董慧</v>
          </cell>
          <cell r="B11">
            <v>43</v>
          </cell>
        </row>
        <row r="12">
          <cell r="A12" t="str">
            <v>幸亮</v>
          </cell>
          <cell r="B12">
            <v>38.5</v>
          </cell>
        </row>
        <row r="13">
          <cell r="A13" t="str">
            <v>孙世成</v>
          </cell>
          <cell r="B13">
            <v>39</v>
          </cell>
        </row>
        <row r="14">
          <cell r="A14" t="str">
            <v>邱伟中</v>
          </cell>
          <cell r="B14">
            <v>37</v>
          </cell>
        </row>
        <row r="15">
          <cell r="A15" t="str">
            <v>赖志勇</v>
          </cell>
          <cell r="B15">
            <v>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甘雨丹</v>
          </cell>
          <cell r="C4">
            <v>84</v>
          </cell>
          <cell r="D4">
            <v>83</v>
          </cell>
          <cell r="E4">
            <v>85</v>
          </cell>
          <cell r="F4">
            <v>80</v>
          </cell>
          <cell r="G4">
            <v>86</v>
          </cell>
          <cell r="H4">
            <v>85</v>
          </cell>
          <cell r="I4">
            <v>90</v>
          </cell>
          <cell r="J4">
            <v>84.71428571428571</v>
          </cell>
        </row>
        <row r="5">
          <cell r="B5" t="str">
            <v>吴越</v>
          </cell>
          <cell r="C5">
            <v>85</v>
          </cell>
          <cell r="D5">
            <v>82</v>
          </cell>
          <cell r="E5">
            <v>75</v>
          </cell>
          <cell r="F5">
            <v>78</v>
          </cell>
          <cell r="G5">
            <v>85</v>
          </cell>
          <cell r="H5">
            <v>78</v>
          </cell>
          <cell r="I5">
            <v>85</v>
          </cell>
          <cell r="J5">
            <v>81.14285714285714</v>
          </cell>
        </row>
        <row r="6">
          <cell r="B6" t="str">
            <v>甘润韵</v>
          </cell>
          <cell r="C6">
            <v>92</v>
          </cell>
          <cell r="D6">
            <v>85</v>
          </cell>
          <cell r="E6">
            <v>72</v>
          </cell>
          <cell r="F6">
            <v>82</v>
          </cell>
          <cell r="G6">
            <v>87</v>
          </cell>
          <cell r="H6">
            <v>85</v>
          </cell>
          <cell r="I6">
            <v>83</v>
          </cell>
          <cell r="J6">
            <v>83.71428571428571</v>
          </cell>
        </row>
        <row r="7">
          <cell r="B7" t="str">
            <v>李沅津</v>
          </cell>
          <cell r="C7">
            <v>85</v>
          </cell>
          <cell r="D7">
            <v>86</v>
          </cell>
          <cell r="E7">
            <v>65</v>
          </cell>
          <cell r="F7">
            <v>85</v>
          </cell>
          <cell r="G7">
            <v>80</v>
          </cell>
          <cell r="H7">
            <v>75</v>
          </cell>
          <cell r="I7">
            <v>84</v>
          </cell>
          <cell r="J7">
            <v>80</v>
          </cell>
        </row>
        <row r="8">
          <cell r="B8" t="str">
            <v>席婷</v>
          </cell>
          <cell r="C8">
            <v>87</v>
          </cell>
          <cell r="D8">
            <v>82</v>
          </cell>
          <cell r="E8">
            <v>75</v>
          </cell>
          <cell r="F8">
            <v>78</v>
          </cell>
          <cell r="G8">
            <v>70</v>
          </cell>
          <cell r="H8">
            <v>78</v>
          </cell>
          <cell r="I8">
            <v>80</v>
          </cell>
          <cell r="J8">
            <v>78.57142857142857</v>
          </cell>
        </row>
        <row r="9">
          <cell r="B9" t="str">
            <v>江皓</v>
          </cell>
          <cell r="C9">
            <v>90</v>
          </cell>
          <cell r="D9">
            <v>86</v>
          </cell>
          <cell r="E9">
            <v>90</v>
          </cell>
          <cell r="F9">
            <v>80</v>
          </cell>
          <cell r="G9">
            <v>80</v>
          </cell>
          <cell r="H9">
            <v>90</v>
          </cell>
          <cell r="I9">
            <v>92</v>
          </cell>
          <cell r="J9">
            <v>86.85714285714286</v>
          </cell>
        </row>
        <row r="10">
          <cell r="B10" t="str">
            <v>黄煜洁</v>
          </cell>
          <cell r="C10">
            <v>90</v>
          </cell>
          <cell r="D10">
            <v>90</v>
          </cell>
          <cell r="E10">
            <v>92</v>
          </cell>
          <cell r="F10">
            <v>80</v>
          </cell>
          <cell r="G10">
            <v>92</v>
          </cell>
          <cell r="H10">
            <v>95</v>
          </cell>
          <cell r="I10">
            <v>96</v>
          </cell>
          <cell r="J10">
            <v>90.71428571428571</v>
          </cell>
        </row>
        <row r="11">
          <cell r="B11" t="str">
            <v>汪宝霞</v>
          </cell>
          <cell r="C11">
            <v>92</v>
          </cell>
          <cell r="D11">
            <v>85</v>
          </cell>
          <cell r="E11">
            <v>88</v>
          </cell>
          <cell r="F11">
            <v>78</v>
          </cell>
          <cell r="G11">
            <v>88</v>
          </cell>
          <cell r="H11">
            <v>90</v>
          </cell>
          <cell r="I11">
            <v>94</v>
          </cell>
          <cell r="J11">
            <v>87.85714285714286</v>
          </cell>
        </row>
      </sheetData>
      <sheetData sheetId="1">
        <row r="4">
          <cell r="B4" t="str">
            <v>甘雨丹</v>
          </cell>
          <cell r="C4">
            <v>86</v>
          </cell>
          <cell r="D4">
            <v>85</v>
          </cell>
          <cell r="E4">
            <v>90</v>
          </cell>
          <cell r="F4">
            <v>75</v>
          </cell>
          <cell r="G4">
            <v>90</v>
          </cell>
          <cell r="H4">
            <v>85</v>
          </cell>
          <cell r="I4">
            <v>92</v>
          </cell>
          <cell r="J4">
            <v>86.14285714285714</v>
          </cell>
        </row>
        <row r="5">
          <cell r="B5" t="str">
            <v>吴越</v>
          </cell>
          <cell r="C5">
            <v>89</v>
          </cell>
          <cell r="D5">
            <v>87</v>
          </cell>
          <cell r="E5">
            <v>85</v>
          </cell>
          <cell r="F5">
            <v>76</v>
          </cell>
          <cell r="G5">
            <v>91</v>
          </cell>
          <cell r="H5">
            <v>82</v>
          </cell>
          <cell r="I5">
            <v>83</v>
          </cell>
          <cell r="J5">
            <v>84.71428571428571</v>
          </cell>
        </row>
        <row r="6">
          <cell r="B6" t="str">
            <v>甘润韵</v>
          </cell>
          <cell r="C6">
            <v>88</v>
          </cell>
          <cell r="D6">
            <v>82</v>
          </cell>
          <cell r="E6">
            <v>80</v>
          </cell>
          <cell r="F6">
            <v>75</v>
          </cell>
          <cell r="G6">
            <v>92</v>
          </cell>
          <cell r="H6">
            <v>75</v>
          </cell>
          <cell r="I6">
            <v>82</v>
          </cell>
          <cell r="J6">
            <v>82</v>
          </cell>
        </row>
        <row r="7">
          <cell r="B7" t="str">
            <v>李沅津</v>
          </cell>
          <cell r="C7">
            <v>92</v>
          </cell>
          <cell r="D7">
            <v>86</v>
          </cell>
          <cell r="E7">
            <v>70</v>
          </cell>
          <cell r="F7">
            <v>82</v>
          </cell>
          <cell r="G7">
            <v>84</v>
          </cell>
          <cell r="H7">
            <v>70</v>
          </cell>
          <cell r="I7">
            <v>80</v>
          </cell>
          <cell r="J7">
            <v>80.57142857142857</v>
          </cell>
        </row>
        <row r="8">
          <cell r="B8" t="str">
            <v>席婷</v>
          </cell>
          <cell r="C8">
            <v>93</v>
          </cell>
          <cell r="D8">
            <v>84</v>
          </cell>
          <cell r="E8">
            <v>82</v>
          </cell>
          <cell r="F8">
            <v>75</v>
          </cell>
          <cell r="G8">
            <v>82</v>
          </cell>
          <cell r="H8">
            <v>80</v>
          </cell>
          <cell r="I8">
            <v>88</v>
          </cell>
          <cell r="J8">
            <v>83.42857142857143</v>
          </cell>
        </row>
        <row r="9">
          <cell r="B9" t="str">
            <v>江皓</v>
          </cell>
          <cell r="C9">
            <v>95</v>
          </cell>
          <cell r="D9">
            <v>91</v>
          </cell>
          <cell r="E9">
            <v>90</v>
          </cell>
          <cell r="F9">
            <v>76</v>
          </cell>
          <cell r="G9">
            <v>88</v>
          </cell>
          <cell r="H9">
            <v>85</v>
          </cell>
          <cell r="I9">
            <v>85</v>
          </cell>
          <cell r="J9">
            <v>87.14285714285714</v>
          </cell>
        </row>
        <row r="10">
          <cell r="B10" t="str">
            <v>黄煜洁</v>
          </cell>
          <cell r="C10">
            <v>92</v>
          </cell>
          <cell r="D10">
            <v>86</v>
          </cell>
          <cell r="E10">
            <v>90</v>
          </cell>
          <cell r="F10">
            <v>80</v>
          </cell>
          <cell r="G10">
            <v>86</v>
          </cell>
          <cell r="H10">
            <v>85</v>
          </cell>
          <cell r="I10">
            <v>89</v>
          </cell>
          <cell r="J10">
            <v>86.85714285714286</v>
          </cell>
        </row>
        <row r="11">
          <cell r="B11" t="str">
            <v>汪宝霞</v>
          </cell>
          <cell r="C11">
            <v>89</v>
          </cell>
          <cell r="D11">
            <v>85</v>
          </cell>
          <cell r="E11">
            <v>86</v>
          </cell>
          <cell r="F11">
            <v>79</v>
          </cell>
          <cell r="G11">
            <v>85</v>
          </cell>
          <cell r="H11">
            <v>82</v>
          </cell>
          <cell r="I11">
            <v>82</v>
          </cell>
          <cell r="J11">
            <v>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董慧</v>
          </cell>
          <cell r="C4">
            <v>70</v>
          </cell>
          <cell r="D4">
            <v>70</v>
          </cell>
          <cell r="E4">
            <v>68</v>
          </cell>
          <cell r="F4">
            <v>62</v>
          </cell>
          <cell r="G4">
            <v>65</v>
          </cell>
          <cell r="H4">
            <v>67</v>
          </cell>
        </row>
        <row r="5">
          <cell r="B5" t="str">
            <v>高湧平</v>
          </cell>
          <cell r="C5">
            <v>75</v>
          </cell>
          <cell r="D5">
            <v>65</v>
          </cell>
          <cell r="E5">
            <v>70</v>
          </cell>
          <cell r="F5">
            <v>60</v>
          </cell>
          <cell r="G5">
            <v>60</v>
          </cell>
          <cell r="H5">
            <v>66</v>
          </cell>
        </row>
        <row r="6">
          <cell r="B6" t="str">
            <v>幸亮</v>
          </cell>
          <cell r="C6">
            <v>95</v>
          </cell>
          <cell r="D6">
            <v>80</v>
          </cell>
          <cell r="E6">
            <v>92</v>
          </cell>
          <cell r="F6">
            <v>78</v>
          </cell>
          <cell r="G6">
            <v>90</v>
          </cell>
          <cell r="H6">
            <v>87</v>
          </cell>
        </row>
      </sheetData>
      <sheetData sheetId="1">
        <row r="4">
          <cell r="B4" t="str">
            <v>董慧</v>
          </cell>
          <cell r="C4">
            <v>65</v>
          </cell>
          <cell r="D4">
            <v>68</v>
          </cell>
          <cell r="E4">
            <v>70</v>
          </cell>
          <cell r="F4">
            <v>68</v>
          </cell>
          <cell r="G4">
            <v>70</v>
          </cell>
          <cell r="H4">
            <v>68.2</v>
          </cell>
        </row>
        <row r="5">
          <cell r="B5" t="str">
            <v>高湧平</v>
          </cell>
          <cell r="C5">
            <v>60</v>
          </cell>
          <cell r="D5">
            <v>65</v>
          </cell>
          <cell r="E5">
            <v>66</v>
          </cell>
          <cell r="F5">
            <v>65</v>
          </cell>
          <cell r="G5">
            <v>65</v>
          </cell>
          <cell r="H5">
            <v>64.2</v>
          </cell>
        </row>
        <row r="6">
          <cell r="B6" t="str">
            <v>幸亮</v>
          </cell>
          <cell r="C6">
            <v>86</v>
          </cell>
          <cell r="D6">
            <v>75</v>
          </cell>
          <cell r="E6">
            <v>90</v>
          </cell>
          <cell r="F6">
            <v>82</v>
          </cell>
          <cell r="G6">
            <v>85</v>
          </cell>
          <cell r="H6">
            <v>83.6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孙世成</v>
          </cell>
          <cell r="C4">
            <v>92</v>
          </cell>
          <cell r="D4">
            <v>85</v>
          </cell>
          <cell r="E4">
            <v>90</v>
          </cell>
          <cell r="F4">
            <v>93</v>
          </cell>
          <cell r="G4">
            <v>91</v>
          </cell>
          <cell r="H4">
            <v>90.2</v>
          </cell>
        </row>
        <row r="5">
          <cell r="B5" t="str">
            <v>赖志勇</v>
          </cell>
          <cell r="C5">
            <v>85</v>
          </cell>
          <cell r="D5">
            <v>75</v>
          </cell>
          <cell r="E5">
            <v>75</v>
          </cell>
          <cell r="F5">
            <v>85</v>
          </cell>
          <cell r="G5">
            <v>75</v>
          </cell>
          <cell r="H5">
            <v>79</v>
          </cell>
        </row>
        <row r="6">
          <cell r="B6" t="str">
            <v>邱伟中</v>
          </cell>
          <cell r="C6">
            <v>82</v>
          </cell>
          <cell r="D6">
            <v>70</v>
          </cell>
          <cell r="E6">
            <v>70</v>
          </cell>
          <cell r="F6">
            <v>81</v>
          </cell>
          <cell r="G6">
            <v>80</v>
          </cell>
          <cell r="H6">
            <v>76.6</v>
          </cell>
        </row>
      </sheetData>
      <sheetData sheetId="1">
        <row r="4">
          <cell r="B4" t="str">
            <v>孙世成</v>
          </cell>
          <cell r="C4">
            <v>85</v>
          </cell>
          <cell r="D4">
            <v>83</v>
          </cell>
          <cell r="E4">
            <v>82</v>
          </cell>
          <cell r="F4">
            <v>90</v>
          </cell>
          <cell r="G4">
            <v>86</v>
          </cell>
          <cell r="H4">
            <v>85.2</v>
          </cell>
        </row>
        <row r="5">
          <cell r="B5" t="str">
            <v>赖志勇</v>
          </cell>
          <cell r="C5">
            <v>81</v>
          </cell>
          <cell r="D5">
            <v>80</v>
          </cell>
          <cell r="E5">
            <v>78</v>
          </cell>
          <cell r="F5">
            <v>85</v>
          </cell>
          <cell r="G5">
            <v>70</v>
          </cell>
          <cell r="H5">
            <v>78.8</v>
          </cell>
        </row>
        <row r="6">
          <cell r="B6" t="str">
            <v>邱伟中</v>
          </cell>
          <cell r="C6">
            <v>79</v>
          </cell>
          <cell r="D6">
            <v>75</v>
          </cell>
          <cell r="E6">
            <v>75</v>
          </cell>
          <cell r="F6">
            <v>78</v>
          </cell>
          <cell r="G6">
            <v>75</v>
          </cell>
          <cell r="H6">
            <v>76.4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90" zoomScaleNormal="90" workbookViewId="0" topLeftCell="A1">
      <selection activeCell="V3" sqref="V3"/>
    </sheetView>
  </sheetViews>
  <sheetFormatPr defaultColWidth="9.00390625" defaultRowHeight="14.25"/>
  <cols>
    <col min="1" max="1" width="9.75390625" style="23" customWidth="1"/>
    <col min="2" max="2" width="18.375" style="0" customWidth="1"/>
    <col min="3" max="3" width="8.125" style="0" customWidth="1"/>
    <col min="4" max="4" width="5.625" style="0" customWidth="1"/>
    <col min="5" max="5" width="11.625" style="0" customWidth="1"/>
    <col min="6" max="6" width="13.125" style="0" customWidth="1"/>
    <col min="7" max="7" width="13.125" style="24" customWidth="1"/>
    <col min="8" max="8" width="16.375" style="24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27" customWidth="1"/>
    <col min="17" max="17" width="8.75390625" style="0" customWidth="1"/>
    <col min="18" max="18" width="6.125" style="0" customWidth="1"/>
    <col min="19" max="19" width="5.125" style="0" customWidth="1"/>
    <col min="20" max="20" width="10.50390625" style="0" customWidth="1"/>
  </cols>
  <sheetData>
    <row r="1" spans="1:2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2" customFormat="1" ht="27.75" customHeight="1">
      <c r="A2" s="20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9"/>
      <c r="G2" s="30"/>
      <c r="H2" s="30"/>
      <c r="I2" s="34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15</v>
      </c>
      <c r="S2" s="28" t="s">
        <v>16</v>
      </c>
      <c r="T2" s="16" t="s">
        <v>17</v>
      </c>
    </row>
    <row r="3" spans="1:20" ht="69" customHeight="1">
      <c r="A3" s="20"/>
      <c r="B3" s="28"/>
      <c r="C3" s="28"/>
      <c r="D3" s="28"/>
      <c r="E3" s="8" t="s">
        <v>18</v>
      </c>
      <c r="F3" s="8" t="s">
        <v>19</v>
      </c>
      <c r="G3" s="8" t="s">
        <v>20</v>
      </c>
      <c r="H3" s="8" t="s">
        <v>21</v>
      </c>
      <c r="I3" s="34"/>
      <c r="J3" s="28"/>
      <c r="K3" s="28"/>
      <c r="L3" s="28"/>
      <c r="M3" s="28"/>
      <c r="N3" s="28"/>
      <c r="O3" s="28"/>
      <c r="P3" s="28"/>
      <c r="Q3" s="28"/>
      <c r="R3" s="28"/>
      <c r="S3" s="28"/>
      <c r="T3" s="16"/>
    </row>
    <row r="4" spans="1:20" ht="27" customHeight="1">
      <c r="A4" s="28" t="s">
        <v>22</v>
      </c>
      <c r="B4" s="38" t="s">
        <v>23</v>
      </c>
      <c r="C4" s="31" t="s">
        <v>24</v>
      </c>
      <c r="D4" s="31">
        <v>385</v>
      </c>
      <c r="E4" s="32">
        <v>42</v>
      </c>
      <c r="F4" s="32">
        <v>88</v>
      </c>
      <c r="G4" s="32">
        <v>84.57142857142857</v>
      </c>
      <c r="H4" s="33">
        <f aca="true" t="shared" si="0" ref="H4:H32">SUM(E4:G4)</f>
        <v>214.57142857142856</v>
      </c>
      <c r="I4" s="35">
        <f aca="true" t="shared" si="1" ref="I4:I32">(D4/5)*70%+(H4/2.5)*30%</f>
        <v>79.64857142857143</v>
      </c>
      <c r="J4" s="28"/>
      <c r="K4" s="28"/>
      <c r="L4" s="28"/>
      <c r="M4" s="28"/>
      <c r="N4" s="31" t="s">
        <v>25</v>
      </c>
      <c r="O4" s="31">
        <v>1</v>
      </c>
      <c r="P4" s="31" t="s">
        <v>26</v>
      </c>
      <c r="Q4" s="20" t="s">
        <v>27</v>
      </c>
      <c r="R4" s="31"/>
      <c r="S4" s="31" t="s">
        <v>26</v>
      </c>
      <c r="T4" s="17"/>
    </row>
    <row r="5" spans="1:20" ht="27" customHeight="1">
      <c r="A5" s="28" t="s">
        <v>22</v>
      </c>
      <c r="B5" s="20" t="s">
        <v>28</v>
      </c>
      <c r="C5" s="31" t="s">
        <v>29</v>
      </c>
      <c r="D5" s="31">
        <v>402</v>
      </c>
      <c r="E5" s="32">
        <v>37</v>
      </c>
      <c r="F5" s="32">
        <v>72.42857142857143</v>
      </c>
      <c r="G5" s="32">
        <v>77.42857142857143</v>
      </c>
      <c r="H5" s="33">
        <f t="shared" si="0"/>
        <v>186.85714285714286</v>
      </c>
      <c r="I5" s="35">
        <f t="shared" si="1"/>
        <v>78.70285714285714</v>
      </c>
      <c r="J5" s="28"/>
      <c r="K5" s="28"/>
      <c r="L5" s="28"/>
      <c r="M5" s="28"/>
      <c r="N5" s="31" t="s">
        <v>25</v>
      </c>
      <c r="O5" s="31">
        <v>2</v>
      </c>
      <c r="P5" s="31" t="s">
        <v>26</v>
      </c>
      <c r="Q5" s="20" t="s">
        <v>27</v>
      </c>
      <c r="R5" s="31"/>
      <c r="S5" s="31" t="s">
        <v>26</v>
      </c>
      <c r="T5" s="17"/>
    </row>
    <row r="6" spans="1:20" ht="27" customHeight="1">
      <c r="A6" s="28" t="s">
        <v>22</v>
      </c>
      <c r="B6" s="20" t="s">
        <v>30</v>
      </c>
      <c r="C6" s="31" t="s">
        <v>31</v>
      </c>
      <c r="D6" s="31">
        <v>395</v>
      </c>
      <c r="E6" s="32">
        <v>42.5</v>
      </c>
      <c r="F6" s="32">
        <v>73.57142857142857</v>
      </c>
      <c r="G6" s="32">
        <v>76.57142857142857</v>
      </c>
      <c r="H6" s="33">
        <f t="shared" si="0"/>
        <v>192.64285714285714</v>
      </c>
      <c r="I6" s="35">
        <f t="shared" si="1"/>
        <v>78.41714285714285</v>
      </c>
      <c r="J6" s="28"/>
      <c r="K6" s="28"/>
      <c r="L6" s="28"/>
      <c r="M6" s="28"/>
      <c r="N6" s="31" t="s">
        <v>25</v>
      </c>
      <c r="O6" s="31">
        <v>3</v>
      </c>
      <c r="P6" s="31" t="s">
        <v>26</v>
      </c>
      <c r="Q6" s="20" t="s">
        <v>27</v>
      </c>
      <c r="R6" s="31"/>
      <c r="S6" s="31" t="s">
        <v>26</v>
      </c>
      <c r="T6" s="17"/>
    </row>
    <row r="7" spans="1:20" ht="27" customHeight="1">
      <c r="A7" s="28" t="s">
        <v>22</v>
      </c>
      <c r="B7" s="20" t="s">
        <v>32</v>
      </c>
      <c r="C7" s="31" t="s">
        <v>33</v>
      </c>
      <c r="D7" s="31">
        <v>384</v>
      </c>
      <c r="E7" s="32">
        <v>41.5</v>
      </c>
      <c r="F7" s="32">
        <v>83.85714285714286</v>
      </c>
      <c r="G7" s="32">
        <v>79.57142857142857</v>
      </c>
      <c r="H7" s="33">
        <f t="shared" si="0"/>
        <v>204.92857142857144</v>
      </c>
      <c r="I7" s="35">
        <f t="shared" si="1"/>
        <v>78.35142857142857</v>
      </c>
      <c r="J7" s="28"/>
      <c r="K7" s="28"/>
      <c r="L7" s="28"/>
      <c r="M7" s="28"/>
      <c r="N7" s="31" t="s">
        <v>25</v>
      </c>
      <c r="O7" s="31">
        <v>4</v>
      </c>
      <c r="P7" s="31" t="s">
        <v>26</v>
      </c>
      <c r="Q7" s="20" t="s">
        <v>27</v>
      </c>
      <c r="R7" s="31"/>
      <c r="S7" s="31" t="s">
        <v>26</v>
      </c>
      <c r="T7" s="17"/>
    </row>
    <row r="8" spans="1:20" ht="27" customHeight="1">
      <c r="A8" s="28" t="s">
        <v>22</v>
      </c>
      <c r="B8" s="20" t="s">
        <v>34</v>
      </c>
      <c r="C8" s="31" t="s">
        <v>35</v>
      </c>
      <c r="D8" s="31">
        <v>383</v>
      </c>
      <c r="E8" s="32">
        <v>36</v>
      </c>
      <c r="F8" s="32">
        <v>79</v>
      </c>
      <c r="G8" s="32">
        <v>81</v>
      </c>
      <c r="H8" s="33">
        <f t="shared" si="0"/>
        <v>196</v>
      </c>
      <c r="I8" s="35">
        <f t="shared" si="1"/>
        <v>77.13999999999999</v>
      </c>
      <c r="J8" s="28"/>
      <c r="K8" s="28"/>
      <c r="L8" s="28"/>
      <c r="M8" s="28"/>
      <c r="N8" s="31" t="s">
        <v>25</v>
      </c>
      <c r="O8" s="31">
        <v>5</v>
      </c>
      <c r="P8" s="31" t="s">
        <v>26</v>
      </c>
      <c r="Q8" s="20" t="s">
        <v>27</v>
      </c>
      <c r="R8" s="31"/>
      <c r="S8" s="31" t="s">
        <v>26</v>
      </c>
      <c r="T8" s="17"/>
    </row>
    <row r="9" spans="1:20" ht="27" customHeight="1">
      <c r="A9" s="28" t="s">
        <v>22</v>
      </c>
      <c r="B9" s="20" t="s">
        <v>36</v>
      </c>
      <c r="C9" s="31" t="s">
        <v>37</v>
      </c>
      <c r="D9" s="31">
        <v>380</v>
      </c>
      <c r="E9" s="32">
        <v>36</v>
      </c>
      <c r="F9" s="32">
        <v>78</v>
      </c>
      <c r="G9" s="32">
        <v>83.28571428571429</v>
      </c>
      <c r="H9" s="33">
        <f t="shared" si="0"/>
        <v>197.28571428571428</v>
      </c>
      <c r="I9" s="35">
        <f t="shared" si="1"/>
        <v>76.8742857142857</v>
      </c>
      <c r="J9" s="28"/>
      <c r="K9" s="28"/>
      <c r="L9" s="28"/>
      <c r="M9" s="28"/>
      <c r="N9" s="31" t="s">
        <v>25</v>
      </c>
      <c r="O9" s="31">
        <v>6</v>
      </c>
      <c r="P9" s="31" t="s">
        <v>26</v>
      </c>
      <c r="Q9" s="20" t="s">
        <v>27</v>
      </c>
      <c r="R9" s="31"/>
      <c r="S9" s="31" t="s">
        <v>26</v>
      </c>
      <c r="T9" s="17"/>
    </row>
    <row r="10" spans="1:20" ht="27" customHeight="1">
      <c r="A10" s="28" t="s">
        <v>22</v>
      </c>
      <c r="B10" s="20" t="s">
        <v>38</v>
      </c>
      <c r="C10" s="31" t="s">
        <v>39</v>
      </c>
      <c r="D10" s="31">
        <v>383</v>
      </c>
      <c r="E10" s="32">
        <v>38</v>
      </c>
      <c r="F10" s="32">
        <v>73.28571428571429</v>
      </c>
      <c r="G10" s="32">
        <v>78.85714285714286</v>
      </c>
      <c r="H10" s="33">
        <f t="shared" si="0"/>
        <v>190.14285714285717</v>
      </c>
      <c r="I10" s="35">
        <f t="shared" si="1"/>
        <v>76.43714285714285</v>
      </c>
      <c r="J10" s="28"/>
      <c r="K10" s="28"/>
      <c r="L10" s="28"/>
      <c r="M10" s="28"/>
      <c r="N10" s="31" t="s">
        <v>25</v>
      </c>
      <c r="O10" s="31">
        <v>7</v>
      </c>
      <c r="P10" s="31" t="s">
        <v>26</v>
      </c>
      <c r="Q10" s="20" t="s">
        <v>27</v>
      </c>
      <c r="R10" s="31"/>
      <c r="S10" s="31" t="s">
        <v>26</v>
      </c>
      <c r="T10" s="17"/>
    </row>
    <row r="11" spans="1:20" ht="27" customHeight="1">
      <c r="A11" s="28" t="s">
        <v>22</v>
      </c>
      <c r="B11" s="20" t="s">
        <v>40</v>
      </c>
      <c r="C11" s="31" t="s">
        <v>41</v>
      </c>
      <c r="D11" s="31">
        <v>371</v>
      </c>
      <c r="E11" s="32">
        <v>38.5</v>
      </c>
      <c r="F11" s="32">
        <v>81</v>
      </c>
      <c r="G11" s="32">
        <v>84.57142857142857</v>
      </c>
      <c r="H11" s="33">
        <f t="shared" si="0"/>
        <v>204.07142857142856</v>
      </c>
      <c r="I11" s="35">
        <f t="shared" si="1"/>
        <v>76.42857142857142</v>
      </c>
      <c r="J11" s="26"/>
      <c r="K11" s="26"/>
      <c r="L11" s="26"/>
      <c r="M11" s="26"/>
      <c r="N11" s="31" t="s">
        <v>25</v>
      </c>
      <c r="O11" s="31">
        <v>8</v>
      </c>
      <c r="P11" s="31" t="s">
        <v>26</v>
      </c>
      <c r="Q11" s="20" t="s">
        <v>27</v>
      </c>
      <c r="R11" s="37"/>
      <c r="S11" s="31" t="s">
        <v>26</v>
      </c>
      <c r="T11" s="17"/>
    </row>
    <row r="12" spans="1:20" ht="27" customHeight="1">
      <c r="A12" s="28" t="s">
        <v>22</v>
      </c>
      <c r="B12" s="20" t="s">
        <v>42</v>
      </c>
      <c r="C12" s="31" t="s">
        <v>43</v>
      </c>
      <c r="D12" s="31">
        <v>378</v>
      </c>
      <c r="E12" s="32">
        <v>32.5</v>
      </c>
      <c r="F12" s="32">
        <v>82.42857142857143</v>
      </c>
      <c r="G12" s="32">
        <v>80.14285714285714</v>
      </c>
      <c r="H12" s="33">
        <f t="shared" si="0"/>
        <v>195.07142857142856</v>
      </c>
      <c r="I12" s="35">
        <f t="shared" si="1"/>
        <v>76.32857142857142</v>
      </c>
      <c r="J12" s="26"/>
      <c r="K12" s="26"/>
      <c r="L12" s="26"/>
      <c r="M12" s="26"/>
      <c r="N12" s="31" t="s">
        <v>25</v>
      </c>
      <c r="O12" s="31">
        <v>9</v>
      </c>
      <c r="P12" s="31" t="s">
        <v>26</v>
      </c>
      <c r="Q12" s="20" t="s">
        <v>27</v>
      </c>
      <c r="R12" s="37"/>
      <c r="S12" s="31" t="s">
        <v>26</v>
      </c>
      <c r="T12" s="17"/>
    </row>
    <row r="13" spans="1:20" ht="27" customHeight="1">
      <c r="A13" s="28" t="s">
        <v>22</v>
      </c>
      <c r="B13" s="20" t="s">
        <v>44</v>
      </c>
      <c r="C13" s="31" t="s">
        <v>45</v>
      </c>
      <c r="D13" s="31">
        <v>360</v>
      </c>
      <c r="E13" s="32">
        <v>41.5</v>
      </c>
      <c r="F13" s="32">
        <v>84.71428571428571</v>
      </c>
      <c r="G13" s="32">
        <v>87</v>
      </c>
      <c r="H13" s="33">
        <f t="shared" si="0"/>
        <v>213.21428571428572</v>
      </c>
      <c r="I13" s="35">
        <f t="shared" si="1"/>
        <v>75.98571428571428</v>
      </c>
      <c r="J13" s="26"/>
      <c r="K13" s="26"/>
      <c r="L13" s="26"/>
      <c r="M13" s="26"/>
      <c r="N13" s="31" t="s">
        <v>25</v>
      </c>
      <c r="O13" s="31">
        <v>10</v>
      </c>
      <c r="P13" s="31" t="s">
        <v>26</v>
      </c>
      <c r="Q13" s="20" t="s">
        <v>27</v>
      </c>
      <c r="R13" s="37"/>
      <c r="S13" s="31" t="s">
        <v>26</v>
      </c>
      <c r="T13" s="17"/>
    </row>
    <row r="14" spans="1:20" ht="27" customHeight="1">
      <c r="A14" s="28" t="s">
        <v>22</v>
      </c>
      <c r="B14" s="20" t="s">
        <v>46</v>
      </c>
      <c r="C14" s="31" t="s">
        <v>47</v>
      </c>
      <c r="D14" s="31">
        <v>371</v>
      </c>
      <c r="E14" s="32">
        <v>36</v>
      </c>
      <c r="F14" s="32">
        <v>86.14285714285714</v>
      </c>
      <c r="G14" s="32">
        <v>77.71428571428571</v>
      </c>
      <c r="H14" s="33">
        <f t="shared" si="0"/>
        <v>199.85714285714283</v>
      </c>
      <c r="I14" s="35">
        <f t="shared" si="1"/>
        <v>75.92285714285714</v>
      </c>
      <c r="J14" s="26"/>
      <c r="K14" s="26"/>
      <c r="L14" s="26"/>
      <c r="M14" s="26"/>
      <c r="N14" s="31" t="s">
        <v>25</v>
      </c>
      <c r="O14" s="31">
        <v>11</v>
      </c>
      <c r="P14" s="31" t="s">
        <v>26</v>
      </c>
      <c r="Q14" s="20" t="s">
        <v>27</v>
      </c>
      <c r="R14" s="37"/>
      <c r="S14" s="31" t="s">
        <v>26</v>
      </c>
      <c r="T14" s="17"/>
    </row>
    <row r="15" spans="1:20" ht="27" customHeight="1">
      <c r="A15" s="28" t="s">
        <v>22</v>
      </c>
      <c r="B15" s="20" t="s">
        <v>48</v>
      </c>
      <c r="C15" s="31" t="s">
        <v>49</v>
      </c>
      <c r="D15" s="31">
        <v>374</v>
      </c>
      <c r="E15" s="32">
        <v>32</v>
      </c>
      <c r="F15" s="32">
        <v>82</v>
      </c>
      <c r="G15" s="32">
        <v>80.57142857142857</v>
      </c>
      <c r="H15" s="33">
        <f t="shared" si="0"/>
        <v>194.57142857142856</v>
      </c>
      <c r="I15" s="35">
        <f t="shared" si="1"/>
        <v>75.70857142857142</v>
      </c>
      <c r="J15" s="26"/>
      <c r="K15" s="26"/>
      <c r="L15" s="26"/>
      <c r="M15" s="26"/>
      <c r="N15" s="31" t="s">
        <v>25</v>
      </c>
      <c r="O15" s="31">
        <v>12</v>
      </c>
      <c r="P15" s="31" t="s">
        <v>26</v>
      </c>
      <c r="Q15" s="20" t="s">
        <v>27</v>
      </c>
      <c r="R15" s="37"/>
      <c r="S15" s="31" t="s">
        <v>26</v>
      </c>
      <c r="T15" s="17"/>
    </row>
    <row r="16" spans="1:20" ht="27" customHeight="1">
      <c r="A16" s="28" t="s">
        <v>22</v>
      </c>
      <c r="B16" s="20" t="s">
        <v>50</v>
      </c>
      <c r="C16" s="31" t="s">
        <v>51</v>
      </c>
      <c r="D16" s="31">
        <v>375</v>
      </c>
      <c r="E16" s="32">
        <v>38</v>
      </c>
      <c r="F16" s="32">
        <v>77.42857142857143</v>
      </c>
      <c r="G16" s="32">
        <v>77</v>
      </c>
      <c r="H16" s="33">
        <f t="shared" si="0"/>
        <v>192.42857142857144</v>
      </c>
      <c r="I16" s="35">
        <f t="shared" si="1"/>
        <v>75.59142857142857</v>
      </c>
      <c r="J16" s="26"/>
      <c r="K16" s="26"/>
      <c r="L16" s="26"/>
      <c r="M16" s="26"/>
      <c r="N16" s="31" t="s">
        <v>25</v>
      </c>
      <c r="O16" s="31">
        <v>13</v>
      </c>
      <c r="P16" s="31" t="s">
        <v>26</v>
      </c>
      <c r="Q16" s="20" t="s">
        <v>27</v>
      </c>
      <c r="R16" s="37"/>
      <c r="S16" s="31" t="s">
        <v>26</v>
      </c>
      <c r="T16" s="17"/>
    </row>
    <row r="17" spans="1:20" ht="27" customHeight="1">
      <c r="A17" s="28" t="s">
        <v>22</v>
      </c>
      <c r="B17" s="20" t="s">
        <v>52</v>
      </c>
      <c r="C17" s="31" t="s">
        <v>53</v>
      </c>
      <c r="D17" s="31">
        <v>377</v>
      </c>
      <c r="E17" s="32">
        <v>37.5</v>
      </c>
      <c r="F17" s="32">
        <v>75.85714285714286</v>
      </c>
      <c r="G17" s="32">
        <v>75.57142857142857</v>
      </c>
      <c r="H17" s="33">
        <f t="shared" si="0"/>
        <v>188.92857142857144</v>
      </c>
      <c r="I17" s="35">
        <f t="shared" si="1"/>
        <v>75.45142857142858</v>
      </c>
      <c r="J17" s="26"/>
      <c r="K17" s="26"/>
      <c r="L17" s="26"/>
      <c r="M17" s="26"/>
      <c r="N17" s="31" t="s">
        <v>25</v>
      </c>
      <c r="O17" s="31">
        <v>14</v>
      </c>
      <c r="P17" s="31" t="s">
        <v>26</v>
      </c>
      <c r="Q17" s="20" t="s">
        <v>27</v>
      </c>
      <c r="R17" s="37"/>
      <c r="S17" s="31" t="s">
        <v>26</v>
      </c>
      <c r="T17" s="17"/>
    </row>
    <row r="18" spans="1:20" ht="27" customHeight="1">
      <c r="A18" s="28" t="s">
        <v>22</v>
      </c>
      <c r="B18" s="20" t="s">
        <v>54</v>
      </c>
      <c r="C18" s="31" t="s">
        <v>55</v>
      </c>
      <c r="D18" s="31">
        <v>369</v>
      </c>
      <c r="E18" s="32">
        <v>39</v>
      </c>
      <c r="F18" s="32">
        <v>80.14285714285714</v>
      </c>
      <c r="G18" s="32">
        <v>79</v>
      </c>
      <c r="H18" s="33">
        <f t="shared" si="0"/>
        <v>198.14285714285714</v>
      </c>
      <c r="I18" s="35">
        <f t="shared" si="1"/>
        <v>75.43714285714285</v>
      </c>
      <c r="J18" s="26"/>
      <c r="K18" s="26"/>
      <c r="L18" s="26"/>
      <c r="M18" s="26"/>
      <c r="N18" s="31" t="s">
        <v>25</v>
      </c>
      <c r="O18" s="31">
        <v>15</v>
      </c>
      <c r="P18" s="31" t="s">
        <v>26</v>
      </c>
      <c r="Q18" s="20" t="s">
        <v>27</v>
      </c>
      <c r="R18" s="37"/>
      <c r="S18" s="31" t="s">
        <v>26</v>
      </c>
      <c r="T18" s="17"/>
    </row>
    <row r="19" spans="1:20" ht="27" customHeight="1">
      <c r="A19" s="28" t="s">
        <v>22</v>
      </c>
      <c r="B19" s="20" t="s">
        <v>56</v>
      </c>
      <c r="C19" s="31" t="s">
        <v>57</v>
      </c>
      <c r="D19" s="31">
        <v>375</v>
      </c>
      <c r="E19" s="32">
        <v>37.5</v>
      </c>
      <c r="F19" s="32">
        <v>75.85714285714286</v>
      </c>
      <c r="G19" s="32">
        <v>77.57142857142857</v>
      </c>
      <c r="H19" s="33">
        <f t="shared" si="0"/>
        <v>190.92857142857144</v>
      </c>
      <c r="I19" s="35">
        <f t="shared" si="1"/>
        <v>75.41142857142857</v>
      </c>
      <c r="J19" s="26"/>
      <c r="K19" s="26"/>
      <c r="L19" s="26"/>
      <c r="M19" s="26"/>
      <c r="N19" s="31" t="s">
        <v>25</v>
      </c>
      <c r="O19" s="31">
        <v>16</v>
      </c>
      <c r="P19" s="31" t="s">
        <v>26</v>
      </c>
      <c r="Q19" s="20" t="s">
        <v>27</v>
      </c>
      <c r="R19" s="37"/>
      <c r="S19" s="31" t="s">
        <v>26</v>
      </c>
      <c r="T19" s="17"/>
    </row>
    <row r="20" spans="1:20" ht="27" customHeight="1">
      <c r="A20" s="28" t="s">
        <v>22</v>
      </c>
      <c r="B20" s="20" t="s">
        <v>58</v>
      </c>
      <c r="C20" s="31" t="s">
        <v>59</v>
      </c>
      <c r="D20" s="31">
        <v>375</v>
      </c>
      <c r="E20" s="32">
        <v>40</v>
      </c>
      <c r="F20" s="32">
        <v>75</v>
      </c>
      <c r="G20" s="32">
        <v>74.28571428571429</v>
      </c>
      <c r="H20" s="33">
        <f t="shared" si="0"/>
        <v>189.28571428571428</v>
      </c>
      <c r="I20" s="35">
        <f t="shared" si="1"/>
        <v>75.21428571428571</v>
      </c>
      <c r="J20" s="26"/>
      <c r="K20" s="26"/>
      <c r="L20" s="26"/>
      <c r="M20" s="26"/>
      <c r="N20" s="31" t="s">
        <v>25</v>
      </c>
      <c r="O20" s="31">
        <v>17</v>
      </c>
      <c r="P20" s="31" t="s">
        <v>26</v>
      </c>
      <c r="Q20" s="20" t="s">
        <v>27</v>
      </c>
      <c r="R20" s="37"/>
      <c r="S20" s="31" t="s">
        <v>26</v>
      </c>
      <c r="T20" s="17"/>
    </row>
    <row r="21" spans="1:20" ht="27" customHeight="1">
      <c r="A21" s="28" t="s">
        <v>22</v>
      </c>
      <c r="B21" s="20" t="s">
        <v>60</v>
      </c>
      <c r="C21" s="31" t="s">
        <v>61</v>
      </c>
      <c r="D21" s="31">
        <v>362</v>
      </c>
      <c r="E21" s="32">
        <v>37</v>
      </c>
      <c r="F21" s="32">
        <v>80.57142857142857</v>
      </c>
      <c r="G21" s="32">
        <v>85.28571428571429</v>
      </c>
      <c r="H21" s="33">
        <f t="shared" si="0"/>
        <v>202.85714285714286</v>
      </c>
      <c r="I21" s="35">
        <f t="shared" si="1"/>
        <v>75.02285714285713</v>
      </c>
      <c r="J21" s="26"/>
      <c r="K21" s="26"/>
      <c r="L21" s="26"/>
      <c r="M21" s="26"/>
      <c r="N21" s="31" t="s">
        <v>25</v>
      </c>
      <c r="O21" s="31">
        <v>18</v>
      </c>
      <c r="P21" s="31" t="s">
        <v>26</v>
      </c>
      <c r="Q21" s="20" t="s">
        <v>27</v>
      </c>
      <c r="R21" s="37"/>
      <c r="S21" s="31" t="s">
        <v>26</v>
      </c>
      <c r="T21" s="17"/>
    </row>
    <row r="22" spans="1:20" ht="27" customHeight="1">
      <c r="A22" s="28" t="s">
        <v>22</v>
      </c>
      <c r="B22" s="20" t="s">
        <v>62</v>
      </c>
      <c r="C22" s="31" t="s">
        <v>63</v>
      </c>
      <c r="D22" s="31">
        <v>359</v>
      </c>
      <c r="E22" s="32">
        <v>38</v>
      </c>
      <c r="F22" s="32">
        <v>86.14285714285714</v>
      </c>
      <c r="G22" s="32">
        <v>81.42857142857143</v>
      </c>
      <c r="H22" s="33">
        <f t="shared" si="0"/>
        <v>205.57142857142856</v>
      </c>
      <c r="I22" s="35">
        <f t="shared" si="1"/>
        <v>74.92857142857143</v>
      </c>
      <c r="J22" s="26"/>
      <c r="K22" s="26"/>
      <c r="L22" s="26"/>
      <c r="M22" s="26"/>
      <c r="N22" s="31" t="s">
        <v>25</v>
      </c>
      <c r="O22" s="31">
        <v>19</v>
      </c>
      <c r="P22" s="31" t="s">
        <v>26</v>
      </c>
      <c r="Q22" s="20" t="s">
        <v>27</v>
      </c>
      <c r="R22" s="37"/>
      <c r="S22" s="31" t="s">
        <v>26</v>
      </c>
      <c r="T22" s="17"/>
    </row>
    <row r="23" spans="1:20" ht="27" customHeight="1">
      <c r="A23" s="28" t="s">
        <v>22</v>
      </c>
      <c r="B23" s="20" t="s">
        <v>64</v>
      </c>
      <c r="C23" s="31" t="s">
        <v>65</v>
      </c>
      <c r="D23" s="31">
        <v>367</v>
      </c>
      <c r="E23" s="32">
        <v>40</v>
      </c>
      <c r="F23" s="32">
        <v>74.14285714285714</v>
      </c>
      <c r="G23" s="32">
        <v>78.85714285714286</v>
      </c>
      <c r="H23" s="33">
        <f t="shared" si="0"/>
        <v>193</v>
      </c>
      <c r="I23" s="35">
        <f t="shared" si="1"/>
        <v>74.54</v>
      </c>
      <c r="J23" s="26"/>
      <c r="K23" s="26"/>
      <c r="L23" s="26"/>
      <c r="M23" s="26"/>
      <c r="N23" s="31" t="s">
        <v>25</v>
      </c>
      <c r="O23" s="31">
        <v>20</v>
      </c>
      <c r="P23" s="31" t="s">
        <v>26</v>
      </c>
      <c r="Q23" s="20" t="s">
        <v>27</v>
      </c>
      <c r="R23" s="37"/>
      <c r="S23" s="31" t="s">
        <v>26</v>
      </c>
      <c r="T23" s="17"/>
    </row>
    <row r="24" spans="1:20" ht="27" customHeight="1">
      <c r="A24" s="28" t="s">
        <v>22</v>
      </c>
      <c r="B24" s="20" t="s">
        <v>66</v>
      </c>
      <c r="C24" s="31" t="s">
        <v>67</v>
      </c>
      <c r="D24" s="31">
        <v>369</v>
      </c>
      <c r="E24" s="32">
        <v>40</v>
      </c>
      <c r="F24" s="32">
        <v>71.42857142857143</v>
      </c>
      <c r="G24" s="32">
        <v>78.57142857142857</v>
      </c>
      <c r="H24" s="33">
        <f t="shared" si="0"/>
        <v>190</v>
      </c>
      <c r="I24" s="35">
        <f t="shared" si="1"/>
        <v>74.46</v>
      </c>
      <c r="J24" s="26"/>
      <c r="K24" s="26"/>
      <c r="L24" s="26"/>
      <c r="M24" s="26"/>
      <c r="N24" s="31" t="s">
        <v>25</v>
      </c>
      <c r="O24" s="31">
        <v>21</v>
      </c>
      <c r="P24" s="31" t="s">
        <v>26</v>
      </c>
      <c r="Q24" s="20" t="s">
        <v>27</v>
      </c>
      <c r="R24" s="37"/>
      <c r="S24" s="31" t="s">
        <v>26</v>
      </c>
      <c r="T24" s="17"/>
    </row>
    <row r="25" spans="1:20" ht="27" customHeight="1">
      <c r="A25" s="28" t="s">
        <v>22</v>
      </c>
      <c r="B25" s="20" t="s">
        <v>68</v>
      </c>
      <c r="C25" s="31" t="s">
        <v>69</v>
      </c>
      <c r="D25" s="31">
        <v>363</v>
      </c>
      <c r="E25" s="32">
        <v>38.5</v>
      </c>
      <c r="F25" s="32">
        <v>73.85714285714286</v>
      </c>
      <c r="G25" s="32">
        <v>80.42857142857143</v>
      </c>
      <c r="H25" s="33">
        <f t="shared" si="0"/>
        <v>192.78571428571428</v>
      </c>
      <c r="I25" s="35">
        <f t="shared" si="1"/>
        <v>73.9542857142857</v>
      </c>
      <c r="J25" s="26"/>
      <c r="K25" s="26"/>
      <c r="L25" s="26"/>
      <c r="M25" s="26"/>
      <c r="N25" s="31" t="s">
        <v>25</v>
      </c>
      <c r="O25" s="31">
        <v>22</v>
      </c>
      <c r="P25" s="31" t="s">
        <v>26</v>
      </c>
      <c r="Q25" s="20" t="s">
        <v>27</v>
      </c>
      <c r="R25" s="37"/>
      <c r="S25" s="31" t="s">
        <v>26</v>
      </c>
      <c r="T25" s="17"/>
    </row>
    <row r="26" spans="1:20" ht="27" customHeight="1">
      <c r="A26" s="28" t="s">
        <v>22</v>
      </c>
      <c r="B26" s="20" t="s">
        <v>70</v>
      </c>
      <c r="C26" s="31" t="s">
        <v>71</v>
      </c>
      <c r="D26" s="31">
        <v>358</v>
      </c>
      <c r="E26" s="32">
        <v>39.5</v>
      </c>
      <c r="F26" s="32">
        <v>80.85714285714286</v>
      </c>
      <c r="G26" s="32">
        <v>77.28571428571429</v>
      </c>
      <c r="H26" s="33">
        <f t="shared" si="0"/>
        <v>197.64285714285717</v>
      </c>
      <c r="I26" s="35">
        <f t="shared" si="1"/>
        <v>73.83714285714285</v>
      </c>
      <c r="J26" s="26"/>
      <c r="K26" s="26"/>
      <c r="L26" s="26"/>
      <c r="M26" s="26"/>
      <c r="N26" s="31" t="s">
        <v>25</v>
      </c>
      <c r="O26" s="31">
        <v>23</v>
      </c>
      <c r="P26" s="31" t="s">
        <v>26</v>
      </c>
      <c r="Q26" s="20" t="s">
        <v>27</v>
      </c>
      <c r="R26" s="37"/>
      <c r="S26" s="31" t="s">
        <v>26</v>
      </c>
      <c r="T26" s="17"/>
    </row>
    <row r="27" spans="1:20" ht="27" customHeight="1">
      <c r="A27" s="28" t="s">
        <v>22</v>
      </c>
      <c r="B27" s="20" t="s">
        <v>72</v>
      </c>
      <c r="C27" s="31" t="s">
        <v>73</v>
      </c>
      <c r="D27" s="31">
        <v>362</v>
      </c>
      <c r="E27" s="32">
        <v>34</v>
      </c>
      <c r="F27" s="32">
        <v>76.85714285714286</v>
      </c>
      <c r="G27" s="32">
        <v>80.14285714285714</v>
      </c>
      <c r="H27" s="33">
        <f t="shared" si="0"/>
        <v>191</v>
      </c>
      <c r="I27" s="35">
        <f t="shared" si="1"/>
        <v>73.6</v>
      </c>
      <c r="J27" s="26"/>
      <c r="K27" s="26"/>
      <c r="L27" s="26"/>
      <c r="M27" s="26"/>
      <c r="N27" s="31" t="s">
        <v>25</v>
      </c>
      <c r="O27" s="31">
        <v>24</v>
      </c>
      <c r="P27" s="31" t="s">
        <v>26</v>
      </c>
      <c r="Q27" s="20" t="s">
        <v>27</v>
      </c>
      <c r="R27" s="37"/>
      <c r="S27" s="31" t="s">
        <v>26</v>
      </c>
      <c r="T27" s="17"/>
    </row>
    <row r="28" spans="1:20" ht="27" customHeight="1">
      <c r="A28" s="28" t="s">
        <v>22</v>
      </c>
      <c r="B28" s="20" t="s">
        <v>74</v>
      </c>
      <c r="C28" s="31" t="s">
        <v>75</v>
      </c>
      <c r="D28" s="31">
        <v>367</v>
      </c>
      <c r="E28" s="32">
        <v>36.5</v>
      </c>
      <c r="F28" s="32">
        <v>70.71428571428571</v>
      </c>
      <c r="G28" s="32">
        <v>75.85714285714286</v>
      </c>
      <c r="H28" s="33">
        <f t="shared" si="0"/>
        <v>183.07142857142856</v>
      </c>
      <c r="I28" s="35">
        <f t="shared" si="1"/>
        <v>73.34857142857143</v>
      </c>
      <c r="J28" s="26"/>
      <c r="K28" s="26"/>
      <c r="L28" s="26"/>
      <c r="M28" s="26"/>
      <c r="N28" s="31" t="s">
        <v>25</v>
      </c>
      <c r="O28" s="31">
        <v>25</v>
      </c>
      <c r="P28" s="31" t="s">
        <v>26</v>
      </c>
      <c r="Q28" s="20" t="s">
        <v>27</v>
      </c>
      <c r="R28" s="37"/>
      <c r="S28" s="31" t="s">
        <v>26</v>
      </c>
      <c r="T28" s="17"/>
    </row>
    <row r="29" spans="1:20" ht="27" customHeight="1">
      <c r="A29" s="28" t="s">
        <v>22</v>
      </c>
      <c r="B29" s="20" t="s">
        <v>76</v>
      </c>
      <c r="C29" s="31" t="s">
        <v>77</v>
      </c>
      <c r="D29" s="31">
        <v>357</v>
      </c>
      <c r="E29" s="32">
        <v>34</v>
      </c>
      <c r="F29" s="32">
        <v>81.28571428571429</v>
      </c>
      <c r="G29" s="32">
        <v>75.42857142857143</v>
      </c>
      <c r="H29" s="33">
        <f t="shared" si="0"/>
        <v>190.71428571428572</v>
      </c>
      <c r="I29" s="35">
        <f t="shared" si="1"/>
        <v>72.86571428571429</v>
      </c>
      <c r="J29" s="26"/>
      <c r="K29" s="26"/>
      <c r="L29" s="26"/>
      <c r="M29" s="26"/>
      <c r="N29" s="31" t="s">
        <v>25</v>
      </c>
      <c r="O29" s="31">
        <v>26</v>
      </c>
      <c r="P29" s="36" t="s">
        <v>78</v>
      </c>
      <c r="Q29" s="20"/>
      <c r="R29" s="20" t="s">
        <v>79</v>
      </c>
      <c r="S29" s="31" t="s">
        <v>26</v>
      </c>
      <c r="T29" s="17"/>
    </row>
    <row r="30" spans="1:20" ht="27" customHeight="1">
      <c r="A30" s="28" t="s">
        <v>22</v>
      </c>
      <c r="B30" s="20" t="s">
        <v>80</v>
      </c>
      <c r="C30" s="31" t="s">
        <v>81</v>
      </c>
      <c r="D30" s="31">
        <v>372</v>
      </c>
      <c r="E30" s="32">
        <v>37.5</v>
      </c>
      <c r="F30" s="32">
        <v>66.57142857142857</v>
      </c>
      <c r="G30" s="32">
        <v>68.57142857142857</v>
      </c>
      <c r="H30" s="33">
        <f t="shared" si="0"/>
        <v>172.64285714285714</v>
      </c>
      <c r="I30" s="35">
        <f t="shared" si="1"/>
        <v>72.79714285714286</v>
      </c>
      <c r="J30" s="26"/>
      <c r="K30" s="26"/>
      <c r="L30" s="26"/>
      <c r="M30" s="26"/>
      <c r="N30" s="31" t="s">
        <v>25</v>
      </c>
      <c r="O30" s="31">
        <v>27</v>
      </c>
      <c r="P30" s="36" t="s">
        <v>78</v>
      </c>
      <c r="Q30" s="20"/>
      <c r="R30" s="20" t="s">
        <v>79</v>
      </c>
      <c r="S30" s="31" t="s">
        <v>26</v>
      </c>
      <c r="T30" s="17"/>
    </row>
    <row r="31" spans="1:20" ht="27" customHeight="1">
      <c r="A31" s="28" t="s">
        <v>22</v>
      </c>
      <c r="B31" s="20" t="s">
        <v>82</v>
      </c>
      <c r="C31" s="31" t="s">
        <v>83</v>
      </c>
      <c r="D31" s="31">
        <v>354</v>
      </c>
      <c r="E31" s="32">
        <v>35.5</v>
      </c>
      <c r="F31" s="32">
        <v>77.57142857142857</v>
      </c>
      <c r="G31" s="32">
        <v>79.85714285714286</v>
      </c>
      <c r="H31" s="33">
        <f t="shared" si="0"/>
        <v>192.92857142857144</v>
      </c>
      <c r="I31" s="35">
        <f t="shared" si="1"/>
        <v>72.71142857142857</v>
      </c>
      <c r="J31" s="26"/>
      <c r="K31" s="26"/>
      <c r="L31" s="26"/>
      <c r="M31" s="26"/>
      <c r="N31" s="31" t="s">
        <v>25</v>
      </c>
      <c r="O31" s="31">
        <v>28</v>
      </c>
      <c r="P31" s="36" t="s">
        <v>78</v>
      </c>
      <c r="Q31" s="20"/>
      <c r="R31" s="20" t="s">
        <v>79</v>
      </c>
      <c r="S31" s="31" t="s">
        <v>26</v>
      </c>
      <c r="T31" s="17"/>
    </row>
    <row r="32" spans="1:20" ht="27" customHeight="1">
      <c r="A32" s="28" t="s">
        <v>22</v>
      </c>
      <c r="B32" s="20" t="s">
        <v>84</v>
      </c>
      <c r="C32" s="31" t="s">
        <v>85</v>
      </c>
      <c r="D32" s="31">
        <v>353</v>
      </c>
      <c r="E32" s="32">
        <v>37.5</v>
      </c>
      <c r="F32" s="32">
        <v>73.28571428571429</v>
      </c>
      <c r="G32" s="32">
        <v>80.42857142857143</v>
      </c>
      <c r="H32" s="33">
        <f t="shared" si="0"/>
        <v>191.21428571428572</v>
      </c>
      <c r="I32" s="35">
        <f t="shared" si="1"/>
        <v>72.36571428571429</v>
      </c>
      <c r="J32" s="26"/>
      <c r="K32" s="26"/>
      <c r="L32" s="26"/>
      <c r="M32" s="26"/>
      <c r="N32" s="31" t="s">
        <v>25</v>
      </c>
      <c r="O32" s="31">
        <v>29</v>
      </c>
      <c r="P32" s="36" t="s">
        <v>78</v>
      </c>
      <c r="Q32" s="20"/>
      <c r="R32" s="20" t="s">
        <v>79</v>
      </c>
      <c r="S32" s="31" t="s">
        <v>26</v>
      </c>
      <c r="T32" s="17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="90" zoomScaleNormal="90" workbookViewId="0" topLeftCell="A1">
      <selection activeCell="W4" sqref="W4"/>
    </sheetView>
  </sheetViews>
  <sheetFormatPr defaultColWidth="9.00390625" defaultRowHeight="14.25"/>
  <cols>
    <col min="1" max="1" width="10.875" style="23" customWidth="1"/>
    <col min="2" max="2" width="18.37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24" customWidth="1"/>
    <col min="8" max="8" width="16.375" style="24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75390625" style="0" customWidth="1"/>
    <col min="15" max="15" width="5.625" style="0" customWidth="1"/>
    <col min="16" max="16" width="4.875" style="0" customWidth="1"/>
    <col min="17" max="17" width="9.25390625" style="0" customWidth="1"/>
    <col min="18" max="18" width="7.25390625" style="0" customWidth="1"/>
    <col min="19" max="19" width="5.125" style="0" customWidth="1"/>
    <col min="20" max="20" width="10.50390625" style="0" customWidth="1"/>
  </cols>
  <sheetData>
    <row r="1" spans="1:20" ht="30.7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2" customFormat="1" ht="27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5"/>
      <c r="H2" s="5"/>
      <c r="I2" s="12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15" t="s">
        <v>17</v>
      </c>
    </row>
    <row r="3" spans="1:20" ht="55.5" customHeight="1">
      <c r="A3" s="6"/>
      <c r="B3" s="7"/>
      <c r="C3" s="7"/>
      <c r="D3" s="7"/>
      <c r="E3" s="8" t="s">
        <v>18</v>
      </c>
      <c r="F3" s="8" t="s">
        <v>87</v>
      </c>
      <c r="G3" s="8" t="s">
        <v>88</v>
      </c>
      <c r="H3" s="8" t="s">
        <v>21</v>
      </c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25.5" customHeight="1">
      <c r="A4" s="9" t="s">
        <v>89</v>
      </c>
      <c r="B4" s="25" t="s">
        <v>90</v>
      </c>
      <c r="C4" s="10" t="s">
        <v>91</v>
      </c>
      <c r="D4" s="10">
        <v>376</v>
      </c>
      <c r="E4" s="11">
        <f>VLOOKUP(C4,'[1]Sheet1'!$A$2:$B$15,2,0)</f>
        <v>33</v>
      </c>
      <c r="F4" s="11">
        <f>VLOOKUP(C4,'[2]专业基础'!$B$4:$J$11,9,0)</f>
        <v>81.14285714285714</v>
      </c>
      <c r="G4" s="11">
        <f>VLOOKUP(C4,'[2]综合能力'!$B$4:$J$11,9,0)</f>
        <v>84.71428571428571</v>
      </c>
      <c r="H4" s="11">
        <f aca="true" t="shared" si="0" ref="H4:H11">E4+F4+G4</f>
        <v>198.85714285714283</v>
      </c>
      <c r="I4" s="14">
        <f aca="true" t="shared" si="1" ref="I4:I11">D4/5*0.7+H4/2.5*0.3</f>
        <v>76.50285714285714</v>
      </c>
      <c r="J4" s="7"/>
      <c r="K4" s="7"/>
      <c r="L4" s="7"/>
      <c r="M4" s="7"/>
      <c r="N4" s="7" t="s">
        <v>25</v>
      </c>
      <c r="O4" s="7">
        <v>1</v>
      </c>
      <c r="P4" s="7" t="s">
        <v>26</v>
      </c>
      <c r="Q4" s="7" t="s">
        <v>92</v>
      </c>
      <c r="R4" s="7"/>
      <c r="S4" s="7" t="s">
        <v>26</v>
      </c>
      <c r="T4" s="17"/>
    </row>
    <row r="5" spans="1:20" ht="25.5" customHeight="1">
      <c r="A5" s="9" t="s">
        <v>89</v>
      </c>
      <c r="B5" s="25" t="s">
        <v>93</v>
      </c>
      <c r="C5" s="10" t="s">
        <v>94</v>
      </c>
      <c r="D5" s="10">
        <v>358</v>
      </c>
      <c r="E5" s="11">
        <f>VLOOKUP(C5,'[1]Sheet1'!$A$2:$B$15,2,0)</f>
        <v>44</v>
      </c>
      <c r="F5" s="11">
        <f>VLOOKUP(C5,'[2]专业基础'!$B$4:$J$11,9,0)</f>
        <v>78.57142857142857</v>
      </c>
      <c r="G5" s="11">
        <f>VLOOKUP(C5,'[2]综合能力'!$B$4:$J$11,9,0)</f>
        <v>83.42857142857143</v>
      </c>
      <c r="H5" s="11">
        <f t="shared" si="0"/>
        <v>206</v>
      </c>
      <c r="I5" s="14">
        <f t="shared" si="1"/>
        <v>74.83999999999999</v>
      </c>
      <c r="J5" s="26"/>
      <c r="K5" s="26"/>
      <c r="L5" s="26"/>
      <c r="M5" s="26"/>
      <c r="N5" s="7" t="s">
        <v>25</v>
      </c>
      <c r="O5" s="7">
        <v>2</v>
      </c>
      <c r="P5" s="7" t="s">
        <v>26</v>
      </c>
      <c r="Q5" s="7" t="s">
        <v>92</v>
      </c>
      <c r="R5" s="26"/>
      <c r="S5" s="7" t="s">
        <v>26</v>
      </c>
      <c r="T5" s="17"/>
    </row>
    <row r="6" spans="1:20" ht="25.5" customHeight="1">
      <c r="A6" s="9" t="s">
        <v>89</v>
      </c>
      <c r="B6" s="25" t="s">
        <v>95</v>
      </c>
      <c r="C6" s="10" t="s">
        <v>96</v>
      </c>
      <c r="D6" s="10">
        <v>339</v>
      </c>
      <c r="E6" s="11">
        <f>VLOOKUP(C6,'[1]Sheet1'!$A$2:$B$15,2,0)</f>
        <v>41.5</v>
      </c>
      <c r="F6" s="11">
        <f>VLOOKUP(C6,'[2]专业基础'!$B$4:$J$11,9,0)</f>
        <v>84.71428571428571</v>
      </c>
      <c r="G6" s="11">
        <f>VLOOKUP(C6,'[2]综合能力'!$B$4:$J$11,9,0)</f>
        <v>86.14285714285714</v>
      </c>
      <c r="H6" s="11">
        <f t="shared" si="0"/>
        <v>212.35714285714283</v>
      </c>
      <c r="I6" s="14">
        <f t="shared" si="1"/>
        <v>72.94285714285714</v>
      </c>
      <c r="J6" s="26"/>
      <c r="K6" s="26"/>
      <c r="L6" s="26"/>
      <c r="M6" s="26"/>
      <c r="N6" s="7" t="s">
        <v>25</v>
      </c>
      <c r="O6" s="7">
        <v>3</v>
      </c>
      <c r="P6" s="7" t="s">
        <v>26</v>
      </c>
      <c r="Q6" s="7" t="s">
        <v>92</v>
      </c>
      <c r="R6" s="26"/>
      <c r="S6" s="7" t="s">
        <v>26</v>
      </c>
      <c r="T6" s="17"/>
    </row>
    <row r="7" spans="1:20" ht="25.5" customHeight="1">
      <c r="A7" s="9" t="s">
        <v>89</v>
      </c>
      <c r="B7" s="25" t="s">
        <v>97</v>
      </c>
      <c r="C7" s="10" t="s">
        <v>98</v>
      </c>
      <c r="D7" s="10">
        <v>339</v>
      </c>
      <c r="E7" s="11">
        <f>VLOOKUP(C7,'[1]Sheet1'!$A$2:$B$15,2,0)</f>
        <v>37.5</v>
      </c>
      <c r="F7" s="11">
        <f>VLOOKUP(C7,'[2]专业基础'!$B$4:$J$11,9,0)</f>
        <v>87.85714285714286</v>
      </c>
      <c r="G7" s="11">
        <f>VLOOKUP(C7,'[2]综合能力'!$B$4:$J$11,9,0)</f>
        <v>84</v>
      </c>
      <c r="H7" s="11">
        <f t="shared" si="0"/>
        <v>209.35714285714286</v>
      </c>
      <c r="I7" s="14">
        <f t="shared" si="1"/>
        <v>72.58285714285714</v>
      </c>
      <c r="J7" s="26"/>
      <c r="K7" s="26"/>
      <c r="L7" s="26"/>
      <c r="M7" s="26"/>
      <c r="N7" s="7" t="s">
        <v>25</v>
      </c>
      <c r="O7" s="7">
        <v>4</v>
      </c>
      <c r="P7" s="7" t="s">
        <v>26</v>
      </c>
      <c r="Q7" s="7" t="s">
        <v>92</v>
      </c>
      <c r="R7" s="26"/>
      <c r="S7" s="7" t="s">
        <v>26</v>
      </c>
      <c r="T7" s="17"/>
    </row>
    <row r="8" spans="1:20" ht="25.5" customHeight="1">
      <c r="A8" s="9" t="s">
        <v>89</v>
      </c>
      <c r="B8" s="25" t="s">
        <v>99</v>
      </c>
      <c r="C8" s="10" t="s">
        <v>100</v>
      </c>
      <c r="D8" s="10">
        <v>328</v>
      </c>
      <c r="E8" s="11">
        <f>VLOOKUP(C8,'[1]Sheet1'!$A$2:$B$15,2,0)</f>
        <v>36.5</v>
      </c>
      <c r="F8" s="11">
        <f>VLOOKUP(C8,'[2]专业基础'!$B$4:$J$11,9,0)</f>
        <v>80</v>
      </c>
      <c r="G8" s="11">
        <f>VLOOKUP(C8,'[2]综合能力'!$B$4:$J$11,9,0)</f>
        <v>80.57142857142857</v>
      </c>
      <c r="H8" s="11">
        <f t="shared" si="0"/>
        <v>197.07142857142856</v>
      </c>
      <c r="I8" s="14">
        <f t="shared" si="1"/>
        <v>69.56857142857142</v>
      </c>
      <c r="J8" s="26"/>
      <c r="K8" s="26"/>
      <c r="L8" s="26"/>
      <c r="M8" s="26"/>
      <c r="N8" s="7" t="s">
        <v>25</v>
      </c>
      <c r="O8" s="7">
        <v>5</v>
      </c>
      <c r="P8" s="7" t="s">
        <v>26</v>
      </c>
      <c r="Q8" s="7" t="s">
        <v>92</v>
      </c>
      <c r="R8" s="26"/>
      <c r="S8" s="7" t="s">
        <v>26</v>
      </c>
      <c r="T8" s="17"/>
    </row>
    <row r="9" spans="1:20" ht="25.5" customHeight="1">
      <c r="A9" s="9" t="s">
        <v>89</v>
      </c>
      <c r="B9" s="25" t="s">
        <v>101</v>
      </c>
      <c r="C9" s="10" t="s">
        <v>102</v>
      </c>
      <c r="D9" s="10">
        <v>296</v>
      </c>
      <c r="E9" s="11">
        <f>VLOOKUP(C9,'[1]Sheet1'!$A$2:$B$15,2,0)</f>
        <v>43.5</v>
      </c>
      <c r="F9" s="11">
        <f>VLOOKUP(C9,'[2]专业基础'!$B$4:$J$11,9,0)</f>
        <v>90.71428571428571</v>
      </c>
      <c r="G9" s="11">
        <f>VLOOKUP(C9,'[2]综合能力'!$B$4:$J$11,9,0)</f>
        <v>86.85714285714286</v>
      </c>
      <c r="H9" s="11">
        <f t="shared" si="0"/>
        <v>221.07142857142858</v>
      </c>
      <c r="I9" s="14">
        <f t="shared" si="1"/>
        <v>67.96857142857142</v>
      </c>
      <c r="J9" s="26"/>
      <c r="K9" s="26"/>
      <c r="L9" s="26"/>
      <c r="M9" s="26"/>
      <c r="N9" s="7" t="s">
        <v>25</v>
      </c>
      <c r="O9" s="7">
        <v>6</v>
      </c>
      <c r="P9" s="7" t="s">
        <v>26</v>
      </c>
      <c r="Q9" s="7" t="s">
        <v>92</v>
      </c>
      <c r="R9" s="26"/>
      <c r="S9" s="7" t="s">
        <v>26</v>
      </c>
      <c r="T9" s="17"/>
    </row>
    <row r="10" spans="1:20" ht="25.5" customHeight="1">
      <c r="A10" s="9" t="s">
        <v>89</v>
      </c>
      <c r="B10" s="25" t="s">
        <v>103</v>
      </c>
      <c r="C10" s="10" t="s">
        <v>104</v>
      </c>
      <c r="D10" s="10">
        <v>303</v>
      </c>
      <c r="E10" s="11">
        <f>VLOOKUP(C10,'[1]Sheet1'!$A$2:$B$15,2,0)</f>
        <v>36.5</v>
      </c>
      <c r="F10" s="11">
        <f>VLOOKUP(C10,'[2]专业基础'!$B$4:$J$11,9,0)</f>
        <v>86.85714285714286</v>
      </c>
      <c r="G10" s="11">
        <f>VLOOKUP(C10,'[2]综合能力'!$B$4:$J$11,9,0)</f>
        <v>87.14285714285714</v>
      </c>
      <c r="H10" s="11">
        <f t="shared" si="0"/>
        <v>210.5</v>
      </c>
      <c r="I10" s="14">
        <f t="shared" si="1"/>
        <v>67.68</v>
      </c>
      <c r="J10" s="26"/>
      <c r="K10" s="26"/>
      <c r="L10" s="26"/>
      <c r="M10" s="26"/>
      <c r="N10" s="7" t="s">
        <v>25</v>
      </c>
      <c r="O10" s="7">
        <v>7</v>
      </c>
      <c r="P10" s="7" t="s">
        <v>26</v>
      </c>
      <c r="Q10" s="7" t="s">
        <v>92</v>
      </c>
      <c r="R10" s="26"/>
      <c r="S10" s="7" t="s">
        <v>26</v>
      </c>
      <c r="T10" s="17"/>
    </row>
    <row r="11" spans="1:20" ht="25.5" customHeight="1">
      <c r="A11" s="9" t="s">
        <v>89</v>
      </c>
      <c r="B11" s="25" t="s">
        <v>105</v>
      </c>
      <c r="C11" s="10" t="s">
        <v>106</v>
      </c>
      <c r="D11" s="10">
        <v>290</v>
      </c>
      <c r="E11" s="11">
        <f>VLOOKUP(C11,'[1]Sheet1'!$A$2:$B$15,2,0)</f>
        <v>43.5</v>
      </c>
      <c r="F11" s="11">
        <f>VLOOKUP(C11,'[2]专业基础'!$B$4:$J$11,9,0)</f>
        <v>83.71428571428571</v>
      </c>
      <c r="G11" s="11">
        <f>VLOOKUP(C11,'[2]综合能力'!$B$4:$J$11,9,0)</f>
        <v>82</v>
      </c>
      <c r="H11" s="11">
        <f t="shared" si="0"/>
        <v>209.21428571428572</v>
      </c>
      <c r="I11" s="14">
        <f t="shared" si="1"/>
        <v>65.70571428571428</v>
      </c>
      <c r="J11" s="26"/>
      <c r="K11" s="26"/>
      <c r="L11" s="26"/>
      <c r="M11" s="26"/>
      <c r="N11" s="7" t="s">
        <v>25</v>
      </c>
      <c r="O11" s="7">
        <v>8</v>
      </c>
      <c r="P11" s="7" t="s">
        <v>26</v>
      </c>
      <c r="Q11" s="7" t="s">
        <v>92</v>
      </c>
      <c r="R11" s="26"/>
      <c r="S11" s="7" t="s">
        <v>26</v>
      </c>
      <c r="T11" s="17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11.375" style="0" customWidth="1"/>
    <col min="2" max="2" width="18.625" style="0" customWidth="1"/>
    <col min="8" max="8" width="14.25390625" style="0" customWidth="1"/>
    <col min="14" max="14" width="6.25390625" style="0" customWidth="1"/>
    <col min="15" max="15" width="5.875" style="0" customWidth="1"/>
    <col min="16" max="16" width="5.00390625" style="0" customWidth="1"/>
    <col min="18" max="18" width="5.50390625" style="0" customWidth="1"/>
    <col min="19" max="19" width="4.375" style="0" customWidth="1"/>
  </cols>
  <sheetData>
    <row r="1" spans="1:20" ht="32.25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1</v>
      </c>
      <c r="B2" s="3" t="s">
        <v>2</v>
      </c>
      <c r="C2" s="3" t="s">
        <v>3</v>
      </c>
      <c r="D2" s="3" t="s">
        <v>4</v>
      </c>
      <c r="E2" s="18" t="s">
        <v>5</v>
      </c>
      <c r="F2" s="18"/>
      <c r="G2" s="19"/>
      <c r="H2" s="19"/>
      <c r="I2" s="12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15" t="s">
        <v>17</v>
      </c>
    </row>
    <row r="3" spans="1:20" ht="57">
      <c r="A3" s="6"/>
      <c r="B3" s="7"/>
      <c r="C3" s="7"/>
      <c r="D3" s="7"/>
      <c r="E3" s="8" t="s">
        <v>18</v>
      </c>
      <c r="F3" s="8" t="s">
        <v>87</v>
      </c>
      <c r="G3" s="8" t="s">
        <v>88</v>
      </c>
      <c r="H3" s="20" t="s">
        <v>21</v>
      </c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42.75" customHeight="1">
      <c r="A4" s="9" t="s">
        <v>108</v>
      </c>
      <c r="B4" s="21" t="s">
        <v>109</v>
      </c>
      <c r="C4" s="21" t="s">
        <v>110</v>
      </c>
      <c r="D4" s="21">
        <v>360</v>
      </c>
      <c r="E4" s="11">
        <f>VLOOKUP(C4,'[1]Sheet1'!$A$2:$B$15,2,0)</f>
        <v>38.5</v>
      </c>
      <c r="F4" s="11">
        <f>VLOOKUP(C4,'[3]专业基础'!$B$4:$H$6,7,0)</f>
        <v>87</v>
      </c>
      <c r="G4" s="11">
        <f>VLOOKUP(C4,'[3]综合能力'!$B$4:$H$6,7,0)</f>
        <v>83.6</v>
      </c>
      <c r="H4" s="11">
        <f>E4+F4+G4</f>
        <v>209.1</v>
      </c>
      <c r="I4" s="14">
        <f>(D4/5)*0.7+(H4/2.5)*0.3</f>
        <v>75.49199999999999</v>
      </c>
      <c r="J4" s="7"/>
      <c r="K4" s="7"/>
      <c r="L4" s="7"/>
      <c r="M4" s="7"/>
      <c r="N4" s="7" t="s">
        <v>25</v>
      </c>
      <c r="O4" s="7">
        <v>1</v>
      </c>
      <c r="P4" s="7" t="s">
        <v>26</v>
      </c>
      <c r="Q4" s="7" t="s">
        <v>111</v>
      </c>
      <c r="R4" s="7"/>
      <c r="S4" s="7" t="s">
        <v>26</v>
      </c>
      <c r="T4" s="17"/>
    </row>
    <row r="5" spans="1:20" ht="36.75" customHeight="1">
      <c r="A5" s="9" t="s">
        <v>108</v>
      </c>
      <c r="B5" s="21" t="s">
        <v>112</v>
      </c>
      <c r="C5" s="21" t="s">
        <v>113</v>
      </c>
      <c r="D5" s="21">
        <v>332</v>
      </c>
      <c r="E5" s="11">
        <f>VLOOKUP(C5,'[1]Sheet1'!$A$2:$B$15,2,0)</f>
        <v>37.5</v>
      </c>
      <c r="F5" s="11">
        <f>VLOOKUP(C5,'[3]专业基础'!$B$4:$H$6,7,0)</f>
        <v>66</v>
      </c>
      <c r="G5" s="11">
        <f>VLOOKUP(C5,'[3]综合能力'!$B$4:$H$6,7,0)</f>
        <v>64.2</v>
      </c>
      <c r="H5" s="11">
        <f>E5+F5+G5</f>
        <v>167.7</v>
      </c>
      <c r="I5" s="14">
        <f>(D5/5)*0.7+(H5/2.5)*0.3</f>
        <v>66.604</v>
      </c>
      <c r="J5" s="7" t="s">
        <v>114</v>
      </c>
      <c r="K5" s="7">
        <v>86</v>
      </c>
      <c r="L5" s="7" t="s">
        <v>115</v>
      </c>
      <c r="M5" s="7">
        <v>60</v>
      </c>
      <c r="N5" s="7" t="s">
        <v>25</v>
      </c>
      <c r="O5" s="7">
        <v>2</v>
      </c>
      <c r="P5" s="7" t="s">
        <v>26</v>
      </c>
      <c r="Q5" s="7" t="s">
        <v>111</v>
      </c>
      <c r="R5" s="7"/>
      <c r="S5" s="7" t="s">
        <v>26</v>
      </c>
      <c r="T5" s="17"/>
    </row>
    <row r="6" spans="1:20" ht="37.5" customHeight="1">
      <c r="A6" s="9" t="s">
        <v>108</v>
      </c>
      <c r="B6" s="21" t="s">
        <v>116</v>
      </c>
      <c r="C6" s="21" t="s">
        <v>117</v>
      </c>
      <c r="D6" s="21">
        <v>305</v>
      </c>
      <c r="E6" s="11">
        <f>VLOOKUP(C6,'[1]Sheet1'!$A$2:$B$15,2,0)</f>
        <v>43</v>
      </c>
      <c r="F6" s="11">
        <f>VLOOKUP(C6,'[3]专业基础'!$B$4:$H$6,7,0)</f>
        <v>67</v>
      </c>
      <c r="G6" s="11">
        <f>VLOOKUP(C6,'[3]综合能力'!$B$4:$H$6,7,0)</f>
        <v>68.2</v>
      </c>
      <c r="H6" s="11">
        <f>E6+F6+G6</f>
        <v>178.2</v>
      </c>
      <c r="I6" s="14">
        <f>(D6/5)*0.7+(H6/2.5)*0.3</f>
        <v>64.084</v>
      </c>
      <c r="J6" s="7"/>
      <c r="K6" s="7"/>
      <c r="L6" s="7"/>
      <c r="M6" s="7"/>
      <c r="N6" s="7" t="s">
        <v>25</v>
      </c>
      <c r="O6" s="7">
        <v>3</v>
      </c>
      <c r="P6" s="7" t="s">
        <v>26</v>
      </c>
      <c r="Q6" s="7" t="s">
        <v>111</v>
      </c>
      <c r="R6" s="7"/>
      <c r="S6" s="7" t="s">
        <v>26</v>
      </c>
      <c r="T6" s="17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"/>
  <sheetViews>
    <sheetView zoomScaleSheetLayoutView="100" workbookViewId="0" topLeftCell="A1">
      <selection activeCell="F22" sqref="F22"/>
    </sheetView>
  </sheetViews>
  <sheetFormatPr defaultColWidth="9.00390625" defaultRowHeight="14.25"/>
  <cols>
    <col min="2" max="2" width="17.875" style="0" customWidth="1"/>
    <col min="8" max="8" width="14.50390625" style="0" customWidth="1"/>
    <col min="14" max="14" width="5.625" style="0" customWidth="1"/>
    <col min="15" max="15" width="5.75390625" style="0" customWidth="1"/>
    <col min="16" max="16" width="5.00390625" style="0" customWidth="1"/>
    <col min="18" max="18" width="5.50390625" style="0" customWidth="1"/>
    <col min="19" max="19" width="5.25390625" style="0" customWidth="1"/>
    <col min="20" max="20" width="7.50390625" style="0" customWidth="1"/>
  </cols>
  <sheetData>
    <row r="1" spans="1:20" ht="28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5"/>
      <c r="H2" s="5"/>
      <c r="I2" s="12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15" t="s">
        <v>17</v>
      </c>
    </row>
    <row r="3" spans="1:20" ht="57">
      <c r="A3" s="6"/>
      <c r="B3" s="7"/>
      <c r="C3" s="7"/>
      <c r="D3" s="7"/>
      <c r="E3" s="8" t="s">
        <v>18</v>
      </c>
      <c r="F3" s="8" t="s">
        <v>87</v>
      </c>
      <c r="G3" s="8" t="s">
        <v>88</v>
      </c>
      <c r="H3" s="8" t="s">
        <v>21</v>
      </c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39" customHeight="1">
      <c r="A4" s="9" t="s">
        <v>118</v>
      </c>
      <c r="B4" s="10" t="s">
        <v>119</v>
      </c>
      <c r="C4" s="10" t="s">
        <v>120</v>
      </c>
      <c r="D4" s="10">
        <v>315</v>
      </c>
      <c r="E4" s="11">
        <f>VLOOKUP(C4,'[1]Sheet1'!$A$2:$B$15,2,0)</f>
        <v>39</v>
      </c>
      <c r="F4" s="11">
        <f>VLOOKUP(C4,'[4]专业基础'!$B$4:$H$6,7,0)</f>
        <v>90.2</v>
      </c>
      <c r="G4" s="11">
        <f>VLOOKUP(C4,'[4]综合能力'!$B$4:$H$6,7,0)</f>
        <v>85.2</v>
      </c>
      <c r="H4" s="11">
        <f>E4+F4+G4</f>
        <v>214.39999999999998</v>
      </c>
      <c r="I4" s="14">
        <f>(D4/5)*0.7+(H4/2.5)*0.3</f>
        <v>69.82799999999999</v>
      </c>
      <c r="J4" s="7"/>
      <c r="K4" s="7"/>
      <c r="L4" s="7"/>
      <c r="M4" s="7"/>
      <c r="N4" s="7" t="s">
        <v>25</v>
      </c>
      <c r="O4" s="7">
        <v>1</v>
      </c>
      <c r="P4" s="7" t="s">
        <v>26</v>
      </c>
      <c r="Q4" s="7" t="s">
        <v>111</v>
      </c>
      <c r="R4" s="7"/>
      <c r="S4" s="7" t="s">
        <v>26</v>
      </c>
      <c r="T4" s="17"/>
    </row>
    <row r="5" spans="1:20" ht="36">
      <c r="A5" s="9" t="s">
        <v>118</v>
      </c>
      <c r="B5" s="10" t="s">
        <v>121</v>
      </c>
      <c r="C5" s="10" t="s">
        <v>122</v>
      </c>
      <c r="D5" s="10">
        <v>304</v>
      </c>
      <c r="E5" s="11">
        <f>VLOOKUP(C5,'[1]Sheet1'!$A$2:$B$15,2,0)</f>
        <v>37</v>
      </c>
      <c r="F5" s="11">
        <f>VLOOKUP(C5,'[4]专业基础'!$B$4:$H$6,7,0)</f>
        <v>76.6</v>
      </c>
      <c r="G5" s="11">
        <f>VLOOKUP(C5,'[4]综合能力'!$B$4:$H$6,7,0)</f>
        <v>76.4</v>
      </c>
      <c r="H5" s="11">
        <f>E5+F5+G5</f>
        <v>190</v>
      </c>
      <c r="I5" s="14">
        <f>(D5/5)*0.7+(H5/2.5)*0.3</f>
        <v>65.36</v>
      </c>
      <c r="J5" s="7"/>
      <c r="K5" s="7"/>
      <c r="L5" s="7"/>
      <c r="M5" s="7"/>
      <c r="N5" s="7" t="s">
        <v>25</v>
      </c>
      <c r="O5" s="7">
        <v>2</v>
      </c>
      <c r="P5" s="7" t="s">
        <v>26</v>
      </c>
      <c r="Q5" s="7" t="s">
        <v>111</v>
      </c>
      <c r="R5" s="7"/>
      <c r="S5" s="7" t="s">
        <v>26</v>
      </c>
      <c r="T5" s="17"/>
    </row>
    <row r="6" spans="1:20" ht="42.75" customHeight="1">
      <c r="A6" s="9" t="s">
        <v>118</v>
      </c>
      <c r="B6" s="10" t="s">
        <v>123</v>
      </c>
      <c r="C6" s="10" t="s">
        <v>124</v>
      </c>
      <c r="D6" s="10">
        <v>280</v>
      </c>
      <c r="E6" s="11">
        <f>VLOOKUP(C6,'[1]Sheet1'!$A$2:$B$15,2,0)</f>
        <v>41.5</v>
      </c>
      <c r="F6" s="11">
        <f>VLOOKUP(C6,'[4]专业基础'!$B$4:$H$6,7,0)</f>
        <v>79</v>
      </c>
      <c r="G6" s="11">
        <f>VLOOKUP(C6,'[4]综合能力'!$B$4:$H$6,7,0)</f>
        <v>78.8</v>
      </c>
      <c r="H6" s="11">
        <f>E6+F6+G6</f>
        <v>199.3</v>
      </c>
      <c r="I6" s="14">
        <f>(D6/5)*0.7+(H6/2.5)*0.3</f>
        <v>63.116</v>
      </c>
      <c r="J6" s="7" t="s">
        <v>125</v>
      </c>
      <c r="K6" s="7">
        <v>78</v>
      </c>
      <c r="L6" s="7" t="s">
        <v>126</v>
      </c>
      <c r="M6" s="7">
        <v>72</v>
      </c>
      <c r="N6" s="7" t="s">
        <v>25</v>
      </c>
      <c r="O6" s="7">
        <v>3</v>
      </c>
      <c r="P6" s="7" t="s">
        <v>26</v>
      </c>
      <c r="Q6" s="7" t="s">
        <v>111</v>
      </c>
      <c r="R6" s="7"/>
      <c r="S6" s="7" t="s">
        <v>26</v>
      </c>
      <c r="T6" s="17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2022-03-30T11:01:08Z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