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00" activeTab="0"/>
  </bookViews>
  <sheets>
    <sheet name="数学" sheetId="1" r:id="rId1"/>
    <sheet name="数据智能分析与应用" sheetId="2" r:id="rId2"/>
    <sheet name="控制科学与工程" sheetId="3" r:id="rId3"/>
    <sheet name="电子信息（计算机技术）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<sst xmlns="http://schemas.openxmlformats.org/spreadsheetml/2006/main" count="398" uniqueCount="121">
  <si>
    <r>
      <t xml:space="preserve">  数学与计算机科学 </t>
    </r>
    <r>
      <rPr>
        <b/>
        <sz val="16"/>
        <rFont val="宋体"/>
        <family val="0"/>
      </rPr>
      <t>学院2022年硕士研究生招生复试结果</t>
    </r>
  </si>
  <si>
    <t>复试专业</t>
  </si>
  <si>
    <t>考生编号</t>
  </si>
  <si>
    <t>姓名</t>
  </si>
  <si>
    <t>初试成绩</t>
  </si>
  <si>
    <t>复试成绩</t>
  </si>
  <si>
    <t>综合成绩
（初试、复试折算后成绩）</t>
  </si>
  <si>
    <t>加试科目1名称</t>
  </si>
  <si>
    <t>加试科目1成绩</t>
  </si>
  <si>
    <t>加试科目2名称</t>
  </si>
  <si>
    <t>加试科目2成绩</t>
  </si>
  <si>
    <t>思想政治考核</t>
  </si>
  <si>
    <t>综合成绩排名</t>
  </si>
  <si>
    <t>是否录取</t>
  </si>
  <si>
    <t>录取类别</t>
  </si>
  <si>
    <t>不录取原因</t>
  </si>
  <si>
    <t>是否第一志愿</t>
  </si>
  <si>
    <t>备注</t>
  </si>
  <si>
    <t>外语听说
能力测试
（满分50分）</t>
  </si>
  <si>
    <t>专业基础
测试（满分100分）</t>
  </si>
  <si>
    <t>综合能力
测试（满分100分）　</t>
  </si>
  <si>
    <t>复试总成绩(英语听说、专业基础、综合能力成绩总和）</t>
  </si>
  <si>
    <t>数学</t>
  </si>
  <si>
    <t>106352314023907</t>
  </si>
  <si>
    <t>陈宏</t>
  </si>
  <si>
    <t>合格</t>
  </si>
  <si>
    <t>否</t>
  </si>
  <si>
    <t>别校已录</t>
  </si>
  <si>
    <t>105112111616819</t>
  </si>
  <si>
    <t>牛蒙慧</t>
  </si>
  <si>
    <t>是</t>
  </si>
  <si>
    <t>全日制（非定向）</t>
  </si>
  <si>
    <t>105422431916517</t>
  </si>
  <si>
    <t>谭叶</t>
  </si>
  <si>
    <t>拒绝拟录取</t>
  </si>
  <si>
    <t>105422441016831</t>
  </si>
  <si>
    <t>黄自然</t>
  </si>
  <si>
    <t>116462210012966</t>
  </si>
  <si>
    <t>汪志超</t>
  </si>
  <si>
    <t>名额有限</t>
  </si>
  <si>
    <r>
      <t xml:space="preserve"> 数学与计算机科学 </t>
    </r>
    <r>
      <rPr>
        <b/>
        <sz val="16"/>
        <rFont val="宋体"/>
        <family val="0"/>
      </rPr>
      <t>学院2022年硕士研究生招生复试结果</t>
    </r>
  </si>
  <si>
    <t>数据智能分析与应用</t>
  </si>
  <si>
    <t>105112139627486</t>
  </si>
  <si>
    <t>陈熙莹</t>
  </si>
  <si>
    <t>104072077502008</t>
  </si>
  <si>
    <t>吉子嘉</t>
  </si>
  <si>
    <t>104072077500013</t>
  </si>
  <si>
    <t>杨文沁</t>
  </si>
  <si>
    <t>104952000000652</t>
  </si>
  <si>
    <t>刘琛</t>
  </si>
  <si>
    <t>控制科学与工程</t>
  </si>
  <si>
    <t>105592210010525</t>
  </si>
  <si>
    <t>谭耀鑫</t>
  </si>
  <si>
    <t>本人放弃</t>
  </si>
  <si>
    <t>105742000033454</t>
  </si>
  <si>
    <t>张昕</t>
  </si>
  <si>
    <t>106352321026976</t>
  </si>
  <si>
    <t>黄龙剑</t>
  </si>
  <si>
    <t>105422360706934</t>
  </si>
  <si>
    <t>周进</t>
  </si>
  <si>
    <t>102172000520581</t>
  </si>
  <si>
    <t>崔自然</t>
  </si>
  <si>
    <t>103382210006141</t>
  </si>
  <si>
    <t>余聪</t>
  </si>
  <si>
    <t>105422361006734</t>
  </si>
  <si>
    <t>彭绍婷</t>
  </si>
  <si>
    <t>106172202003811</t>
  </si>
  <si>
    <t>刘凡明</t>
  </si>
  <si>
    <t>105742000033554</t>
  </si>
  <si>
    <t>洪铭键</t>
  </si>
  <si>
    <t>116642136073949</t>
  </si>
  <si>
    <t>马辛权</t>
  </si>
  <si>
    <t>103192360119926</t>
  </si>
  <si>
    <t>陈星鑫</t>
  </si>
  <si>
    <t>缺考</t>
  </si>
  <si>
    <t>不合录取要求</t>
  </si>
  <si>
    <t>105042117911797</t>
  </si>
  <si>
    <t>姚振华</t>
  </si>
  <si>
    <t>104252540004236</t>
  </si>
  <si>
    <t>李传阳</t>
  </si>
  <si>
    <r>
      <t xml:space="preserve">  数学与计算机科学  </t>
    </r>
    <r>
      <rPr>
        <b/>
        <sz val="16"/>
        <rFont val="宋体"/>
        <family val="0"/>
      </rPr>
      <t>学院2022年硕士研究生招生复试结果</t>
    </r>
  </si>
  <si>
    <t>电子信息</t>
  </si>
  <si>
    <t>101832215317840</t>
  </si>
  <si>
    <t>邱路鹏</t>
  </si>
  <si>
    <t>105332361112830</t>
  </si>
  <si>
    <t>张志轩</t>
  </si>
  <si>
    <t>102932210309171</t>
  </si>
  <si>
    <t>谭芊芊</t>
  </si>
  <si>
    <t xml:space="preserve">别校已录     </t>
  </si>
  <si>
    <t>104032085405049</t>
  </si>
  <si>
    <t>王海涛</t>
  </si>
  <si>
    <t>103372210001610</t>
  </si>
  <si>
    <t>欧阳长炜</t>
  </si>
  <si>
    <t>105332133712671</t>
  </si>
  <si>
    <t>谢曙辉</t>
  </si>
  <si>
    <t>110752422007099</t>
  </si>
  <si>
    <t>胡鹏程</t>
  </si>
  <si>
    <t>104032085404152</t>
  </si>
  <si>
    <t>唐诗洲</t>
  </si>
  <si>
    <t>105742000031737</t>
  </si>
  <si>
    <t>温博海</t>
  </si>
  <si>
    <t>103532210008433</t>
  </si>
  <si>
    <t>周晓康</t>
  </si>
  <si>
    <t>103602341002900</t>
  </si>
  <si>
    <t>谢富强</t>
  </si>
  <si>
    <t>104252540010353</t>
  </si>
  <si>
    <t>刘明雪</t>
  </si>
  <si>
    <t>100192130203287</t>
  </si>
  <si>
    <t>周犇犇</t>
  </si>
  <si>
    <t>100112818000138</t>
  </si>
  <si>
    <t>王达</t>
  </si>
  <si>
    <t>104032085404521</t>
  </si>
  <si>
    <t>陈松</t>
  </si>
  <si>
    <t>100522011112917</t>
  </si>
  <si>
    <t>张迈</t>
  </si>
  <si>
    <t>102932210309280</t>
  </si>
  <si>
    <t>谭重鉴</t>
  </si>
  <si>
    <t>106132085401429</t>
  </si>
  <si>
    <t>刘阳</t>
  </si>
  <si>
    <t>100192360107340</t>
  </si>
  <si>
    <t>张雅暄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</si>
</sst>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u val="single"/>
      <sz val="1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12" fillId="2" borderId="5" applyNumberFormat="0" applyAlignment="0" applyProtection="0"/>
    <xf numFmtId="0" fontId="19" fillId="2" borderId="1" applyNumberFormat="0" applyAlignment="0" applyProtection="0"/>
    <xf numFmtId="0" fontId="22" fillId="8" borderId="6" applyNumberFormat="0" applyAlignment="0" applyProtection="0"/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7" applyNumberFormat="0" applyFill="0" applyAlignment="0" applyProtection="0"/>
    <xf numFmtId="0" fontId="25" fillId="0" borderId="8" applyNumberFormat="0" applyFill="0" applyAlignment="0" applyProtection="0"/>
    <xf numFmtId="0" fontId="18" fillId="9" borderId="0" applyNumberFormat="0" applyBorder="0" applyAlignment="0" applyProtection="0"/>
    <xf numFmtId="0" fontId="24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8" fillId="16" borderId="0" applyNumberFormat="0" applyBorder="0" applyAlignment="0" applyProtection="0"/>
    <xf numFmtId="0" fontId="4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76" fontId="0" fillId="2" borderId="9" xfId="0" applyNumberFormat="1" applyFill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vertical="center" wrapText="1"/>
    </xf>
    <xf numFmtId="176" fontId="0" fillId="0" borderId="0" xfId="0" applyNumberFormat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40644;&#37329;\YZ_SYTJ_SBMCJ_120029891\YZ_SYTJ_SBMCJ_120029891.dbf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35821;&#33021;&#21147;&#27979;&#35797;&#25104;&#32489;&#27719;&#24635;&#3492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2479;&#20998;&#34920;&#65288;&#25968;&#23398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2479;&#20998;&#34920;&#65288;&#25968;&#25454;&#26234;&#33021;&#20998;&#26512;&#19982;&#24212;&#29992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1021;&#35797;&#25104;&#32489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2806;&#35821;&#33021;&#21147;&#27979;&#35797;&#65288;&#21475;&#35821;&#65289;&#25104;&#32489;&#27719;&#24635;&#34920;&#65288;&#30005;&#23376;&#20449;&#24687;&#65289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9987;&#19994;&#22522;&#30784;&#27979;&#35797;&#32479;&#20998;&#34920;1&#65288;&#30005;&#23376;&#20449;&#24687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32508;&#21512;&#33021;&#21147;&#27979;&#35797;&#32479;&#20998;&#34920;1&#65288;&#30005;&#23376;&#20449;&#2468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Z_SYTJ_SBMCJ_120029891"/>
      <sheetName val="Sheet1"/>
      <sheetName val="Sheet2"/>
    </sheetNames>
    <sheetDataSet>
      <sheetData sheetId="2">
        <row r="15">
          <cell r="A15" t="str">
            <v>吉子嘉</v>
          </cell>
          <cell r="B15" t="str">
            <v>数据智能分析与应用</v>
          </cell>
          <cell r="C15">
            <v>323</v>
          </cell>
        </row>
        <row r="16">
          <cell r="A16" t="str">
            <v>刘琛</v>
          </cell>
          <cell r="B16" t="str">
            <v>数据智能分析与应用</v>
          </cell>
          <cell r="C16">
            <v>322</v>
          </cell>
        </row>
        <row r="17">
          <cell r="A17" t="str">
            <v>陈熙莹</v>
          </cell>
          <cell r="B17" t="str">
            <v>数据智能分析与应用</v>
          </cell>
          <cell r="C17">
            <v>326</v>
          </cell>
        </row>
        <row r="18">
          <cell r="A18" t="str">
            <v>杨文沁</v>
          </cell>
          <cell r="B18" t="str">
            <v>数据智能分析与应用</v>
          </cell>
          <cell r="C18">
            <v>302</v>
          </cell>
        </row>
        <row r="19">
          <cell r="A19" t="str">
            <v>牛蒙慧</v>
          </cell>
          <cell r="B19" t="str">
            <v>数学</v>
          </cell>
          <cell r="C19">
            <v>329</v>
          </cell>
        </row>
        <row r="20">
          <cell r="A20" t="str">
            <v>黄自然</v>
          </cell>
          <cell r="B20" t="str">
            <v>数学</v>
          </cell>
          <cell r="C20">
            <v>335</v>
          </cell>
        </row>
        <row r="21">
          <cell r="A21" t="str">
            <v>陈宏</v>
          </cell>
          <cell r="B21" t="str">
            <v>数学</v>
          </cell>
          <cell r="C21">
            <v>354</v>
          </cell>
        </row>
        <row r="22">
          <cell r="A22" t="str">
            <v>谭叶</v>
          </cell>
          <cell r="B22" t="str">
            <v>数学</v>
          </cell>
          <cell r="C22">
            <v>328</v>
          </cell>
        </row>
        <row r="23">
          <cell r="A23" t="str">
            <v>汪志超</v>
          </cell>
          <cell r="B23" t="str">
            <v>数学</v>
          </cell>
          <cell r="C23">
            <v>338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学"/>
      <sheetName val="数据智能分析与应用"/>
      <sheetName val="控制科学与工程"/>
    </sheetNames>
    <sheetDataSet>
      <sheetData sheetId="0">
        <row r="3">
          <cell r="B3" t="str">
            <v>汪志超</v>
          </cell>
          <cell r="C3" t="str">
            <v>数学</v>
          </cell>
          <cell r="D3">
            <v>37</v>
          </cell>
          <cell r="E3">
            <v>36</v>
          </cell>
          <cell r="F3">
            <v>36.5</v>
          </cell>
        </row>
        <row r="4">
          <cell r="B4" t="str">
            <v>牛蒙慧</v>
          </cell>
          <cell r="C4" t="str">
            <v>数学</v>
          </cell>
          <cell r="D4">
            <v>36</v>
          </cell>
          <cell r="E4">
            <v>37</v>
          </cell>
          <cell r="F4">
            <v>36.5</v>
          </cell>
        </row>
        <row r="5">
          <cell r="B5" t="str">
            <v>黄自然</v>
          </cell>
          <cell r="C5" t="str">
            <v>数学</v>
          </cell>
          <cell r="D5">
            <v>44</v>
          </cell>
          <cell r="E5">
            <v>45</v>
          </cell>
          <cell r="F5">
            <v>44.5</v>
          </cell>
        </row>
        <row r="6">
          <cell r="B6" t="str">
            <v>陈宏</v>
          </cell>
          <cell r="C6" t="str">
            <v>数学</v>
          </cell>
          <cell r="D6">
            <v>45</v>
          </cell>
          <cell r="E6">
            <v>46</v>
          </cell>
          <cell r="F6">
            <v>45.5</v>
          </cell>
        </row>
        <row r="7">
          <cell r="B7" t="str">
            <v>谭叶</v>
          </cell>
          <cell r="C7" t="str">
            <v>数学</v>
          </cell>
          <cell r="D7">
            <v>40</v>
          </cell>
          <cell r="E7">
            <v>41</v>
          </cell>
          <cell r="F7">
            <v>40.5</v>
          </cell>
        </row>
      </sheetData>
      <sheetData sheetId="1">
        <row r="3">
          <cell r="B3" t="str">
            <v>陈熙莹</v>
          </cell>
          <cell r="C3" t="str">
            <v>数据智能分析与应用</v>
          </cell>
          <cell r="D3">
            <v>50</v>
          </cell>
          <cell r="E3">
            <v>49</v>
          </cell>
          <cell r="F3">
            <v>49.5</v>
          </cell>
        </row>
        <row r="4">
          <cell r="B4" t="str">
            <v>刘琛</v>
          </cell>
          <cell r="C4" t="str">
            <v>数据智能分析与应用</v>
          </cell>
          <cell r="D4">
            <v>45</v>
          </cell>
          <cell r="E4">
            <v>46</v>
          </cell>
          <cell r="F4">
            <v>45.5</v>
          </cell>
        </row>
        <row r="5">
          <cell r="B5" t="str">
            <v>杨文沁</v>
          </cell>
          <cell r="C5" t="str">
            <v>数据智能分析与应用</v>
          </cell>
          <cell r="D5">
            <v>49</v>
          </cell>
          <cell r="E5">
            <v>49</v>
          </cell>
          <cell r="F5">
            <v>49</v>
          </cell>
        </row>
        <row r="6">
          <cell r="B6" t="str">
            <v>吉子嘉</v>
          </cell>
          <cell r="C6" t="str">
            <v>数据智能分析与应用</v>
          </cell>
          <cell r="D6">
            <v>46</v>
          </cell>
          <cell r="E6">
            <v>46</v>
          </cell>
          <cell r="F6">
            <v>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专业基础"/>
      <sheetName val="综合能力"/>
      <sheetName val="Sheet3"/>
    </sheetNames>
    <sheetDataSet>
      <sheetData sheetId="0">
        <row r="4">
          <cell r="B4" t="str">
            <v>汪志超</v>
          </cell>
          <cell r="C4">
            <v>75</v>
          </cell>
          <cell r="D4">
            <v>30</v>
          </cell>
          <cell r="E4">
            <v>65</v>
          </cell>
          <cell r="F4">
            <v>65</v>
          </cell>
          <cell r="G4">
            <v>62</v>
          </cell>
          <cell r="H4">
            <v>60</v>
          </cell>
          <cell r="I4">
            <v>70</v>
          </cell>
          <cell r="J4">
            <v>61</v>
          </cell>
        </row>
        <row r="5">
          <cell r="B5" t="str">
            <v>黄自然</v>
          </cell>
          <cell r="C5">
            <v>80</v>
          </cell>
          <cell r="D5">
            <v>75</v>
          </cell>
          <cell r="E5">
            <v>76</v>
          </cell>
          <cell r="F5">
            <v>70</v>
          </cell>
          <cell r="G5">
            <v>82</v>
          </cell>
          <cell r="H5">
            <v>65</v>
          </cell>
          <cell r="I5">
            <v>78</v>
          </cell>
          <cell r="J5">
            <v>75.14285714285714</v>
          </cell>
        </row>
        <row r="6">
          <cell r="B6" t="str">
            <v>牛蒙慧</v>
          </cell>
          <cell r="C6">
            <v>95</v>
          </cell>
          <cell r="D6">
            <v>95</v>
          </cell>
          <cell r="E6">
            <v>90</v>
          </cell>
          <cell r="F6">
            <v>91</v>
          </cell>
          <cell r="G6">
            <v>90</v>
          </cell>
          <cell r="H6">
            <v>92</v>
          </cell>
          <cell r="I6">
            <v>90</v>
          </cell>
          <cell r="J6">
            <v>91.85714285714286</v>
          </cell>
        </row>
        <row r="7">
          <cell r="B7" t="str">
            <v>陈宏</v>
          </cell>
          <cell r="C7">
            <v>87</v>
          </cell>
          <cell r="D7">
            <v>85</v>
          </cell>
          <cell r="E7">
            <v>90</v>
          </cell>
          <cell r="F7">
            <v>92</v>
          </cell>
          <cell r="G7">
            <v>90</v>
          </cell>
          <cell r="H7">
            <v>86</v>
          </cell>
          <cell r="I7">
            <v>88</v>
          </cell>
          <cell r="J7">
            <v>88.28571428571429</v>
          </cell>
        </row>
        <row r="8">
          <cell r="B8" t="str">
            <v>谭叶</v>
          </cell>
          <cell r="C8">
            <v>92</v>
          </cell>
          <cell r="D8">
            <v>91</v>
          </cell>
          <cell r="E8">
            <v>91</v>
          </cell>
          <cell r="F8">
            <v>95</v>
          </cell>
          <cell r="G8">
            <v>89</v>
          </cell>
          <cell r="H8">
            <v>70</v>
          </cell>
          <cell r="I8">
            <v>85</v>
          </cell>
          <cell r="J8">
            <v>87.57142857142857</v>
          </cell>
        </row>
      </sheetData>
      <sheetData sheetId="1">
        <row r="4">
          <cell r="B4" t="str">
            <v>汪志超</v>
          </cell>
          <cell r="C4">
            <v>75</v>
          </cell>
          <cell r="D4">
            <v>30</v>
          </cell>
          <cell r="E4">
            <v>65</v>
          </cell>
          <cell r="F4">
            <v>76</v>
          </cell>
          <cell r="G4">
            <v>63</v>
          </cell>
          <cell r="H4">
            <v>60</v>
          </cell>
          <cell r="I4">
            <v>75</v>
          </cell>
          <cell r="J4">
            <v>63.42857142857143</v>
          </cell>
        </row>
        <row r="5">
          <cell r="B5" t="str">
            <v>黄自然</v>
          </cell>
          <cell r="C5">
            <v>80</v>
          </cell>
          <cell r="D5">
            <v>70</v>
          </cell>
          <cell r="E5">
            <v>70</v>
          </cell>
          <cell r="F5">
            <v>70</v>
          </cell>
          <cell r="G5">
            <v>83</v>
          </cell>
          <cell r="H5">
            <v>65</v>
          </cell>
          <cell r="I5">
            <v>80</v>
          </cell>
          <cell r="J5">
            <v>74</v>
          </cell>
        </row>
        <row r="6">
          <cell r="B6" t="str">
            <v>牛蒙慧</v>
          </cell>
          <cell r="C6">
            <v>95</v>
          </cell>
          <cell r="D6">
            <v>85</v>
          </cell>
          <cell r="E6">
            <v>85</v>
          </cell>
          <cell r="F6">
            <v>90</v>
          </cell>
          <cell r="G6">
            <v>82</v>
          </cell>
          <cell r="H6">
            <v>93</v>
          </cell>
          <cell r="I6">
            <v>85</v>
          </cell>
          <cell r="J6">
            <v>87.85714285714286</v>
          </cell>
        </row>
        <row r="7">
          <cell r="B7" t="str">
            <v>陈宏</v>
          </cell>
          <cell r="C7">
            <v>88</v>
          </cell>
          <cell r="D7">
            <v>90</v>
          </cell>
          <cell r="E7">
            <v>95</v>
          </cell>
          <cell r="F7">
            <v>93</v>
          </cell>
          <cell r="G7">
            <v>95</v>
          </cell>
          <cell r="H7">
            <v>87</v>
          </cell>
          <cell r="I7">
            <v>95</v>
          </cell>
          <cell r="J7">
            <v>91.85714285714286</v>
          </cell>
        </row>
        <row r="8">
          <cell r="B8" t="str">
            <v>谭叶</v>
          </cell>
          <cell r="C8">
            <v>91</v>
          </cell>
          <cell r="D8">
            <v>92</v>
          </cell>
          <cell r="E8">
            <v>90</v>
          </cell>
          <cell r="F8">
            <v>96</v>
          </cell>
          <cell r="G8">
            <v>80</v>
          </cell>
          <cell r="H8">
            <v>72</v>
          </cell>
          <cell r="I8">
            <v>92</v>
          </cell>
          <cell r="J8">
            <v>87.57142857142857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专业基础"/>
      <sheetName val="综合能力"/>
      <sheetName val="Sheet3"/>
    </sheetNames>
    <sheetDataSet>
      <sheetData sheetId="0">
        <row r="4">
          <cell r="B4" t="str">
            <v>刘琛</v>
          </cell>
          <cell r="C4">
            <v>65</v>
          </cell>
          <cell r="D4">
            <v>60</v>
          </cell>
          <cell r="E4">
            <v>65</v>
          </cell>
          <cell r="F4">
            <v>70</v>
          </cell>
          <cell r="G4">
            <v>70</v>
          </cell>
          <cell r="H4">
            <v>66</v>
          </cell>
        </row>
        <row r="5">
          <cell r="B5" t="str">
            <v>陈熙莹</v>
          </cell>
          <cell r="C5">
            <v>85</v>
          </cell>
          <cell r="D5">
            <v>90</v>
          </cell>
          <cell r="E5">
            <v>90</v>
          </cell>
          <cell r="F5">
            <v>89</v>
          </cell>
          <cell r="G5">
            <v>79</v>
          </cell>
          <cell r="H5">
            <v>86.6</v>
          </cell>
        </row>
        <row r="6">
          <cell r="B6" t="str">
            <v>吉子嘉</v>
          </cell>
          <cell r="C6">
            <v>75</v>
          </cell>
          <cell r="D6">
            <v>70</v>
          </cell>
          <cell r="E6">
            <v>75</v>
          </cell>
          <cell r="F6">
            <v>80</v>
          </cell>
          <cell r="G6">
            <v>75</v>
          </cell>
          <cell r="H6">
            <v>75</v>
          </cell>
        </row>
        <row r="7">
          <cell r="B7" t="str">
            <v>杨文沁</v>
          </cell>
          <cell r="C7">
            <v>80</v>
          </cell>
          <cell r="D7">
            <v>80</v>
          </cell>
          <cell r="E7">
            <v>85</v>
          </cell>
          <cell r="F7">
            <v>82</v>
          </cell>
          <cell r="G7">
            <v>82</v>
          </cell>
          <cell r="H7">
            <v>81.8</v>
          </cell>
        </row>
      </sheetData>
      <sheetData sheetId="1">
        <row r="4">
          <cell r="B4" t="str">
            <v>刘琛</v>
          </cell>
          <cell r="C4">
            <v>70</v>
          </cell>
          <cell r="D4">
            <v>75</v>
          </cell>
          <cell r="E4">
            <v>70</v>
          </cell>
          <cell r="F4">
            <v>74</v>
          </cell>
          <cell r="G4">
            <v>70</v>
          </cell>
          <cell r="H4">
            <v>71.8</v>
          </cell>
        </row>
        <row r="5">
          <cell r="B5" t="str">
            <v>陈熙莹</v>
          </cell>
          <cell r="C5">
            <v>88</v>
          </cell>
          <cell r="D5">
            <v>90</v>
          </cell>
          <cell r="E5">
            <v>90</v>
          </cell>
          <cell r="F5">
            <v>90</v>
          </cell>
          <cell r="G5">
            <v>90</v>
          </cell>
          <cell r="H5">
            <v>89.6</v>
          </cell>
        </row>
        <row r="6">
          <cell r="B6" t="str">
            <v>吉子嘉</v>
          </cell>
          <cell r="C6">
            <v>80</v>
          </cell>
          <cell r="D6">
            <v>72</v>
          </cell>
          <cell r="E6">
            <v>73</v>
          </cell>
          <cell r="F6">
            <v>83</v>
          </cell>
          <cell r="G6">
            <v>80</v>
          </cell>
          <cell r="H6">
            <v>77.6</v>
          </cell>
        </row>
        <row r="7">
          <cell r="B7" t="str">
            <v>杨文沁</v>
          </cell>
          <cell r="C7">
            <v>81</v>
          </cell>
          <cell r="D7">
            <v>85</v>
          </cell>
          <cell r="E7">
            <v>84</v>
          </cell>
          <cell r="F7">
            <v>85</v>
          </cell>
          <cell r="G7">
            <v>85</v>
          </cell>
          <cell r="H7">
            <v>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谭芊芊</v>
          </cell>
          <cell r="C2">
            <v>356</v>
          </cell>
        </row>
        <row r="3">
          <cell r="B3" t="str">
            <v>张雅暄</v>
          </cell>
          <cell r="C3">
            <v>341</v>
          </cell>
        </row>
        <row r="4">
          <cell r="B4" t="str">
            <v>王海涛</v>
          </cell>
          <cell r="C4">
            <v>358</v>
          </cell>
        </row>
        <row r="5">
          <cell r="B5" t="str">
            <v>张志轩</v>
          </cell>
          <cell r="C5">
            <v>347</v>
          </cell>
        </row>
        <row r="6">
          <cell r="B6" t="str">
            <v>邱路鹏</v>
          </cell>
          <cell r="C6">
            <v>363</v>
          </cell>
        </row>
        <row r="7">
          <cell r="B7" t="str">
            <v>谢曙辉</v>
          </cell>
          <cell r="C7">
            <v>349</v>
          </cell>
        </row>
        <row r="8">
          <cell r="B8" t="str">
            <v>唐诗洲</v>
          </cell>
          <cell r="C8">
            <v>349</v>
          </cell>
        </row>
        <row r="9">
          <cell r="B9" t="str">
            <v>刘阳</v>
          </cell>
          <cell r="C9">
            <v>356</v>
          </cell>
        </row>
        <row r="10">
          <cell r="B10" t="str">
            <v>谢富强</v>
          </cell>
          <cell r="C10">
            <v>339</v>
          </cell>
        </row>
        <row r="11">
          <cell r="B11" t="str">
            <v>谭重鉴</v>
          </cell>
          <cell r="C11">
            <v>358</v>
          </cell>
        </row>
        <row r="12">
          <cell r="B12" t="str">
            <v>陈松</v>
          </cell>
          <cell r="C12">
            <v>340</v>
          </cell>
        </row>
        <row r="13">
          <cell r="B13" t="str">
            <v>温博海</v>
          </cell>
          <cell r="C13">
            <v>342</v>
          </cell>
        </row>
        <row r="14">
          <cell r="B14" t="str">
            <v>张迈</v>
          </cell>
          <cell r="C14">
            <v>340</v>
          </cell>
        </row>
        <row r="15">
          <cell r="B15" t="str">
            <v>周犇犇</v>
          </cell>
          <cell r="C15">
            <v>344</v>
          </cell>
        </row>
        <row r="16">
          <cell r="B16" t="str">
            <v>周晓康</v>
          </cell>
          <cell r="C16">
            <v>357</v>
          </cell>
        </row>
        <row r="17">
          <cell r="B17" t="str">
            <v>胡鹏程</v>
          </cell>
          <cell r="C17">
            <v>345</v>
          </cell>
        </row>
        <row r="18">
          <cell r="B18" t="str">
            <v>王达</v>
          </cell>
          <cell r="C18">
            <v>353</v>
          </cell>
        </row>
        <row r="19">
          <cell r="B19" t="str">
            <v>刘明雪</v>
          </cell>
          <cell r="C19">
            <v>352</v>
          </cell>
        </row>
        <row r="20">
          <cell r="B20" t="str">
            <v>欧阳长炜</v>
          </cell>
          <cell r="C20">
            <v>340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3">
          <cell r="C3" t="str">
            <v>谭芊芊</v>
          </cell>
          <cell r="D3">
            <v>32</v>
          </cell>
          <cell r="E3">
            <v>34</v>
          </cell>
          <cell r="F3">
            <v>33</v>
          </cell>
        </row>
        <row r="4">
          <cell r="C4" t="str">
            <v>欧阳长炜</v>
          </cell>
          <cell r="D4">
            <v>42.5</v>
          </cell>
          <cell r="E4">
            <v>40</v>
          </cell>
          <cell r="F4">
            <v>41.25</v>
          </cell>
        </row>
        <row r="5">
          <cell r="C5" t="str">
            <v>张志轩</v>
          </cell>
          <cell r="D5">
            <v>39</v>
          </cell>
          <cell r="E5">
            <v>39</v>
          </cell>
          <cell r="F5">
            <v>39</v>
          </cell>
        </row>
        <row r="6">
          <cell r="C6" t="str">
            <v>唐诗洲</v>
          </cell>
          <cell r="D6">
            <v>32.5</v>
          </cell>
          <cell r="E6">
            <v>34</v>
          </cell>
          <cell r="F6">
            <v>33.25</v>
          </cell>
        </row>
        <row r="7">
          <cell r="C7" t="str">
            <v>张雅暄</v>
          </cell>
          <cell r="D7">
            <v>0</v>
          </cell>
          <cell r="E7">
            <v>0</v>
          </cell>
          <cell r="F7">
            <v>0</v>
          </cell>
        </row>
        <row r="8">
          <cell r="C8" t="str">
            <v>王海涛</v>
          </cell>
          <cell r="D8">
            <v>33.5</v>
          </cell>
          <cell r="E8">
            <v>34</v>
          </cell>
          <cell r="F8">
            <v>33.75</v>
          </cell>
        </row>
        <row r="9">
          <cell r="C9" t="str">
            <v>谢曙辉</v>
          </cell>
          <cell r="D9">
            <v>40</v>
          </cell>
          <cell r="E9">
            <v>39</v>
          </cell>
          <cell r="F9">
            <v>39.5</v>
          </cell>
        </row>
        <row r="10">
          <cell r="C10" t="str">
            <v>谭重鉴</v>
          </cell>
          <cell r="D10">
            <v>0</v>
          </cell>
          <cell r="E10">
            <v>0</v>
          </cell>
          <cell r="F10">
            <v>0</v>
          </cell>
        </row>
        <row r="11">
          <cell r="C11" t="str">
            <v>谢富强</v>
          </cell>
          <cell r="D11">
            <v>43.5</v>
          </cell>
          <cell r="E11">
            <v>42</v>
          </cell>
          <cell r="F11">
            <v>42.75</v>
          </cell>
        </row>
        <row r="12">
          <cell r="C12" t="str">
            <v>刘阳</v>
          </cell>
          <cell r="D12">
            <v>0</v>
          </cell>
          <cell r="E12">
            <v>0</v>
          </cell>
          <cell r="F12">
            <v>0</v>
          </cell>
        </row>
        <row r="13">
          <cell r="C13" t="str">
            <v>邱路鹏</v>
          </cell>
          <cell r="D13">
            <v>47.5</v>
          </cell>
          <cell r="E13">
            <v>43</v>
          </cell>
          <cell r="F13">
            <v>45.25</v>
          </cell>
        </row>
        <row r="14">
          <cell r="C14" t="str">
            <v>陈松</v>
          </cell>
          <cell r="D14">
            <v>44.5</v>
          </cell>
          <cell r="E14">
            <v>42</v>
          </cell>
          <cell r="F14">
            <v>43.25</v>
          </cell>
        </row>
        <row r="15">
          <cell r="C15" t="str">
            <v>周犇犇</v>
          </cell>
          <cell r="D15">
            <v>42</v>
          </cell>
          <cell r="E15">
            <v>37</v>
          </cell>
          <cell r="F15">
            <v>39.5</v>
          </cell>
        </row>
        <row r="16">
          <cell r="C16" t="str">
            <v>温博海</v>
          </cell>
          <cell r="D16">
            <v>43</v>
          </cell>
          <cell r="E16">
            <v>40</v>
          </cell>
          <cell r="F16">
            <v>41.5</v>
          </cell>
        </row>
        <row r="17">
          <cell r="C17" t="str">
            <v>张迈</v>
          </cell>
          <cell r="D17">
            <v>41.5</v>
          </cell>
          <cell r="E17">
            <v>40</v>
          </cell>
          <cell r="F17">
            <v>40.75</v>
          </cell>
        </row>
        <row r="18">
          <cell r="C18" t="str">
            <v>胡鹏程</v>
          </cell>
          <cell r="D18">
            <v>47</v>
          </cell>
          <cell r="E18">
            <v>39</v>
          </cell>
          <cell r="F18">
            <v>43</v>
          </cell>
        </row>
        <row r="19">
          <cell r="C19" t="str">
            <v>刘明雪</v>
          </cell>
          <cell r="D19">
            <v>32.5</v>
          </cell>
          <cell r="E19">
            <v>36</v>
          </cell>
          <cell r="F19">
            <v>34.25</v>
          </cell>
        </row>
        <row r="20">
          <cell r="C20" t="str">
            <v>王达</v>
          </cell>
          <cell r="D20">
            <v>30</v>
          </cell>
          <cell r="E20">
            <v>32</v>
          </cell>
          <cell r="F20">
            <v>31</v>
          </cell>
        </row>
        <row r="21">
          <cell r="C21" t="str">
            <v>周晓康</v>
          </cell>
          <cell r="D21">
            <v>44.5</v>
          </cell>
          <cell r="E21">
            <v>38</v>
          </cell>
          <cell r="F21">
            <v>41.25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 t="str">
            <v>胡鹏程</v>
          </cell>
          <cell r="D4">
            <v>76</v>
          </cell>
          <cell r="E4">
            <v>80</v>
          </cell>
          <cell r="F4">
            <v>75</v>
          </cell>
          <cell r="G4">
            <v>88</v>
          </cell>
          <cell r="H4">
            <v>80</v>
          </cell>
          <cell r="I4">
            <v>79.8</v>
          </cell>
        </row>
        <row r="5">
          <cell r="C5" t="str">
            <v>张志轩</v>
          </cell>
          <cell r="D5">
            <v>90</v>
          </cell>
          <cell r="E5">
            <v>95</v>
          </cell>
          <cell r="F5">
            <v>90</v>
          </cell>
          <cell r="G5">
            <v>95</v>
          </cell>
          <cell r="H5">
            <v>92</v>
          </cell>
          <cell r="I5">
            <v>92.4</v>
          </cell>
        </row>
        <row r="6">
          <cell r="C6" t="str">
            <v>刘阳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 t="str">
            <v>周晓康</v>
          </cell>
          <cell r="D7">
            <v>77</v>
          </cell>
          <cell r="E7">
            <v>75</v>
          </cell>
          <cell r="F7">
            <v>78</v>
          </cell>
          <cell r="G7">
            <v>75</v>
          </cell>
          <cell r="H7">
            <v>70</v>
          </cell>
          <cell r="I7">
            <v>75</v>
          </cell>
        </row>
        <row r="8">
          <cell r="C8" t="str">
            <v>张迈</v>
          </cell>
          <cell r="D8">
            <v>80</v>
          </cell>
          <cell r="E8">
            <v>80</v>
          </cell>
          <cell r="F8">
            <v>77</v>
          </cell>
          <cell r="G8">
            <v>84</v>
          </cell>
          <cell r="H8">
            <v>80</v>
          </cell>
          <cell r="I8">
            <v>80.2</v>
          </cell>
        </row>
        <row r="9">
          <cell r="C9" t="str">
            <v>王海涛</v>
          </cell>
          <cell r="D9">
            <v>80</v>
          </cell>
          <cell r="E9">
            <v>85</v>
          </cell>
          <cell r="F9">
            <v>81</v>
          </cell>
          <cell r="G9">
            <v>90</v>
          </cell>
          <cell r="H9">
            <v>80</v>
          </cell>
          <cell r="I9">
            <v>83.2</v>
          </cell>
        </row>
        <row r="10">
          <cell r="C10" t="str">
            <v>周犇犇</v>
          </cell>
          <cell r="D10">
            <v>82</v>
          </cell>
          <cell r="E10">
            <v>86</v>
          </cell>
          <cell r="F10">
            <v>83</v>
          </cell>
          <cell r="G10">
            <v>80</v>
          </cell>
          <cell r="H10">
            <v>82</v>
          </cell>
          <cell r="I10">
            <v>82.6</v>
          </cell>
        </row>
        <row r="11">
          <cell r="C11" t="str">
            <v>张雅暄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谢富强</v>
          </cell>
          <cell r="D12">
            <v>83</v>
          </cell>
          <cell r="E12">
            <v>92</v>
          </cell>
          <cell r="F12">
            <v>84</v>
          </cell>
          <cell r="G12">
            <v>93</v>
          </cell>
          <cell r="H12">
            <v>85</v>
          </cell>
          <cell r="I12">
            <v>87.4</v>
          </cell>
        </row>
        <row r="13">
          <cell r="C13" t="str">
            <v>刘明雪</v>
          </cell>
          <cell r="D13">
            <v>76</v>
          </cell>
          <cell r="E13">
            <v>86</v>
          </cell>
          <cell r="F13">
            <v>80</v>
          </cell>
          <cell r="G13">
            <v>76</v>
          </cell>
          <cell r="H13">
            <v>80</v>
          </cell>
          <cell r="I13">
            <v>79.6</v>
          </cell>
        </row>
        <row r="14">
          <cell r="C14" t="str">
            <v>谭重鉴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唐诗洲</v>
          </cell>
          <cell r="D15">
            <v>85</v>
          </cell>
          <cell r="E15">
            <v>85</v>
          </cell>
          <cell r="F15">
            <v>85</v>
          </cell>
          <cell r="G15">
            <v>90</v>
          </cell>
          <cell r="H15">
            <v>88</v>
          </cell>
          <cell r="I15">
            <v>86.6</v>
          </cell>
        </row>
        <row r="16">
          <cell r="C16" t="str">
            <v>欧阳长炜</v>
          </cell>
          <cell r="D16">
            <v>82</v>
          </cell>
          <cell r="E16">
            <v>95</v>
          </cell>
          <cell r="F16">
            <v>80</v>
          </cell>
          <cell r="G16">
            <v>90</v>
          </cell>
          <cell r="H16">
            <v>90</v>
          </cell>
          <cell r="I16">
            <v>87.4</v>
          </cell>
        </row>
        <row r="17">
          <cell r="C17" t="str">
            <v>谭芊芊</v>
          </cell>
          <cell r="D17">
            <v>87</v>
          </cell>
          <cell r="E17">
            <v>90</v>
          </cell>
          <cell r="F17">
            <v>86</v>
          </cell>
          <cell r="G17">
            <v>86</v>
          </cell>
          <cell r="H17">
            <v>88</v>
          </cell>
          <cell r="I17">
            <v>87.4</v>
          </cell>
        </row>
        <row r="18">
          <cell r="C18" t="str">
            <v>王达</v>
          </cell>
          <cell r="D18">
            <v>81</v>
          </cell>
          <cell r="E18">
            <v>80</v>
          </cell>
          <cell r="F18">
            <v>80</v>
          </cell>
          <cell r="G18">
            <v>89</v>
          </cell>
          <cell r="H18">
            <v>85</v>
          </cell>
          <cell r="I18">
            <v>83</v>
          </cell>
        </row>
        <row r="19">
          <cell r="C19" t="str">
            <v>邱路鹏</v>
          </cell>
          <cell r="D19">
            <v>76</v>
          </cell>
          <cell r="E19">
            <v>85</v>
          </cell>
          <cell r="F19">
            <v>73</v>
          </cell>
          <cell r="G19">
            <v>76</v>
          </cell>
          <cell r="H19">
            <v>80</v>
          </cell>
          <cell r="I19">
            <v>78</v>
          </cell>
        </row>
        <row r="20">
          <cell r="C20" t="str">
            <v>温博海</v>
          </cell>
          <cell r="D20">
            <v>77</v>
          </cell>
          <cell r="E20">
            <v>90</v>
          </cell>
          <cell r="F20">
            <v>76</v>
          </cell>
          <cell r="G20">
            <v>87</v>
          </cell>
          <cell r="H20">
            <v>82</v>
          </cell>
          <cell r="I20">
            <v>82.4</v>
          </cell>
        </row>
        <row r="21">
          <cell r="C21" t="str">
            <v>谢曙辉</v>
          </cell>
          <cell r="D21">
            <v>77</v>
          </cell>
          <cell r="E21">
            <v>85</v>
          </cell>
          <cell r="F21">
            <v>76</v>
          </cell>
          <cell r="G21">
            <v>89</v>
          </cell>
          <cell r="H21">
            <v>78</v>
          </cell>
          <cell r="I21">
            <v>81</v>
          </cell>
        </row>
        <row r="22">
          <cell r="C22" t="str">
            <v>陈松</v>
          </cell>
          <cell r="D22">
            <v>75</v>
          </cell>
          <cell r="E22">
            <v>90</v>
          </cell>
          <cell r="F22">
            <v>72</v>
          </cell>
          <cell r="G22">
            <v>80</v>
          </cell>
          <cell r="H22">
            <v>86</v>
          </cell>
          <cell r="I22">
            <v>80.6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 t="str">
            <v>胡鹏程</v>
          </cell>
          <cell r="D4">
            <v>80</v>
          </cell>
          <cell r="E4">
            <v>85</v>
          </cell>
          <cell r="F4">
            <v>80</v>
          </cell>
          <cell r="G4">
            <v>90</v>
          </cell>
          <cell r="H4">
            <v>78</v>
          </cell>
          <cell r="I4">
            <v>82.6</v>
          </cell>
        </row>
        <row r="5">
          <cell r="C5" t="str">
            <v>张志轩</v>
          </cell>
          <cell r="D5">
            <v>81</v>
          </cell>
          <cell r="E5">
            <v>95</v>
          </cell>
          <cell r="F5">
            <v>80</v>
          </cell>
          <cell r="G5">
            <v>92</v>
          </cell>
          <cell r="H5">
            <v>90</v>
          </cell>
          <cell r="I5">
            <v>87.6</v>
          </cell>
        </row>
        <row r="6">
          <cell r="C6" t="str">
            <v>刘阳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 t="str">
            <v>周晓康</v>
          </cell>
          <cell r="D7">
            <v>79</v>
          </cell>
          <cell r="E7">
            <v>70</v>
          </cell>
          <cell r="F7">
            <v>75</v>
          </cell>
          <cell r="G7">
            <v>70</v>
          </cell>
          <cell r="H7">
            <v>70</v>
          </cell>
          <cell r="I7">
            <v>72.8</v>
          </cell>
        </row>
        <row r="8">
          <cell r="C8" t="str">
            <v>张迈</v>
          </cell>
          <cell r="D8">
            <v>80</v>
          </cell>
          <cell r="E8">
            <v>82</v>
          </cell>
          <cell r="F8">
            <v>72</v>
          </cell>
          <cell r="G8">
            <v>72</v>
          </cell>
          <cell r="H8">
            <v>75</v>
          </cell>
          <cell r="I8">
            <v>76.2</v>
          </cell>
        </row>
        <row r="9">
          <cell r="C9" t="str">
            <v>王海涛</v>
          </cell>
          <cell r="D9">
            <v>79</v>
          </cell>
          <cell r="E9">
            <v>95</v>
          </cell>
          <cell r="F9">
            <v>78</v>
          </cell>
          <cell r="G9">
            <v>92</v>
          </cell>
          <cell r="H9">
            <v>85</v>
          </cell>
          <cell r="I9">
            <v>85.8</v>
          </cell>
        </row>
        <row r="10">
          <cell r="C10" t="str">
            <v>周犇犇</v>
          </cell>
          <cell r="D10">
            <v>75</v>
          </cell>
          <cell r="E10">
            <v>80</v>
          </cell>
          <cell r="F10">
            <v>76</v>
          </cell>
          <cell r="G10">
            <v>76</v>
          </cell>
          <cell r="H10">
            <v>75</v>
          </cell>
          <cell r="I10">
            <v>76.4</v>
          </cell>
        </row>
        <row r="11">
          <cell r="C11" t="str">
            <v>张雅暄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谢富强</v>
          </cell>
          <cell r="D12">
            <v>75</v>
          </cell>
          <cell r="E12">
            <v>90</v>
          </cell>
          <cell r="F12">
            <v>74</v>
          </cell>
          <cell r="G12">
            <v>78</v>
          </cell>
          <cell r="H12">
            <v>82</v>
          </cell>
          <cell r="I12">
            <v>79.8</v>
          </cell>
        </row>
        <row r="13">
          <cell r="C13" t="str">
            <v>刘明雪</v>
          </cell>
          <cell r="D13">
            <v>73</v>
          </cell>
          <cell r="E13">
            <v>85</v>
          </cell>
          <cell r="F13">
            <v>73</v>
          </cell>
          <cell r="G13">
            <v>84</v>
          </cell>
          <cell r="H13">
            <v>78</v>
          </cell>
          <cell r="I13">
            <v>78.6</v>
          </cell>
        </row>
        <row r="14">
          <cell r="C14" t="str">
            <v>谭重鉴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唐诗洲</v>
          </cell>
          <cell r="D15">
            <v>81</v>
          </cell>
          <cell r="E15">
            <v>80</v>
          </cell>
          <cell r="F15">
            <v>75</v>
          </cell>
          <cell r="G15">
            <v>87</v>
          </cell>
          <cell r="H15">
            <v>78</v>
          </cell>
          <cell r="I15">
            <v>80.2</v>
          </cell>
        </row>
        <row r="16">
          <cell r="C16" t="str">
            <v>欧阳长炜</v>
          </cell>
          <cell r="D16">
            <v>88</v>
          </cell>
          <cell r="E16">
            <v>96</v>
          </cell>
          <cell r="F16">
            <v>85</v>
          </cell>
          <cell r="G16">
            <v>94</v>
          </cell>
          <cell r="H16">
            <v>92</v>
          </cell>
          <cell r="I16">
            <v>91</v>
          </cell>
        </row>
        <row r="17">
          <cell r="C17" t="str">
            <v>谭芊芊</v>
          </cell>
          <cell r="D17">
            <v>87</v>
          </cell>
          <cell r="E17">
            <v>90</v>
          </cell>
          <cell r="F17">
            <v>82</v>
          </cell>
          <cell r="G17">
            <v>84</v>
          </cell>
          <cell r="H17">
            <v>88</v>
          </cell>
          <cell r="I17">
            <v>86.2</v>
          </cell>
        </row>
        <row r="18">
          <cell r="C18" t="str">
            <v>王达</v>
          </cell>
          <cell r="D18">
            <v>73</v>
          </cell>
          <cell r="E18">
            <v>76</v>
          </cell>
          <cell r="F18">
            <v>73</v>
          </cell>
          <cell r="G18">
            <v>73</v>
          </cell>
          <cell r="H18">
            <v>75</v>
          </cell>
          <cell r="I18">
            <v>74</v>
          </cell>
        </row>
        <row r="19">
          <cell r="C19" t="str">
            <v>邱路鹏</v>
          </cell>
          <cell r="D19">
            <v>77</v>
          </cell>
          <cell r="E19">
            <v>90</v>
          </cell>
          <cell r="F19">
            <v>76</v>
          </cell>
          <cell r="G19">
            <v>72</v>
          </cell>
          <cell r="H19">
            <v>75</v>
          </cell>
          <cell r="I19">
            <v>78</v>
          </cell>
        </row>
        <row r="20">
          <cell r="C20" t="str">
            <v>温博海</v>
          </cell>
          <cell r="D20">
            <v>75</v>
          </cell>
          <cell r="E20">
            <v>95</v>
          </cell>
          <cell r="F20">
            <v>73</v>
          </cell>
          <cell r="G20">
            <v>86</v>
          </cell>
          <cell r="H20">
            <v>90</v>
          </cell>
          <cell r="I20">
            <v>83.8</v>
          </cell>
        </row>
        <row r="21">
          <cell r="C21" t="str">
            <v>谢曙辉</v>
          </cell>
          <cell r="D21">
            <v>79</v>
          </cell>
          <cell r="E21">
            <v>89</v>
          </cell>
          <cell r="F21">
            <v>77</v>
          </cell>
          <cell r="G21">
            <v>90</v>
          </cell>
          <cell r="H21">
            <v>85</v>
          </cell>
          <cell r="I21">
            <v>84</v>
          </cell>
        </row>
        <row r="22">
          <cell r="C22" t="str">
            <v>陈松</v>
          </cell>
          <cell r="D22">
            <v>72</v>
          </cell>
          <cell r="E22">
            <v>85</v>
          </cell>
          <cell r="F22">
            <v>70</v>
          </cell>
          <cell r="G22">
            <v>75</v>
          </cell>
          <cell r="H22">
            <v>80</v>
          </cell>
          <cell r="I22">
            <v>76.4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tabSelected="1" zoomScale="90" zoomScaleNormal="90" workbookViewId="0" topLeftCell="A1">
      <selection activeCell="N19" sqref="N19"/>
    </sheetView>
  </sheetViews>
  <sheetFormatPr defaultColWidth="9.00390625" defaultRowHeight="14.25"/>
  <cols>
    <col min="1" max="1" width="10.875" style="3" customWidth="1"/>
    <col min="2" max="2" width="18.375" style="0" customWidth="1"/>
    <col min="3" max="3" width="9.875" style="0" customWidth="1"/>
    <col min="4" max="4" width="5.875" style="0" customWidth="1"/>
    <col min="5" max="5" width="11.50390625" style="0" customWidth="1"/>
    <col min="6" max="6" width="10.875" style="0" customWidth="1"/>
    <col min="7" max="7" width="9.75390625" style="51" customWidth="1"/>
    <col min="8" max="8" width="16.375" style="51" customWidth="1"/>
    <col min="9" max="9" width="8.00390625" style="0" customWidth="1"/>
    <col min="10" max="10" width="8.50390625" style="0" customWidth="1"/>
    <col min="11" max="11" width="8.75390625" style="0" customWidth="1"/>
    <col min="12" max="12" width="8.875" style="0" customWidth="1"/>
    <col min="13" max="13" width="8.75390625" style="0" customWidth="1"/>
    <col min="14" max="14" width="5.25390625" style="0" customWidth="1"/>
    <col min="15" max="15" width="4.625" style="0" customWidth="1"/>
    <col min="16" max="16" width="4.875" style="0" customWidth="1"/>
    <col min="17" max="17" width="10.00390625" style="0" bestFit="1" customWidth="1"/>
    <col min="18" max="18" width="7.125" style="0" customWidth="1"/>
    <col min="19" max="19" width="5.125" style="0" customWidth="1"/>
    <col min="20" max="20" width="10.50390625" style="0" customWidth="1"/>
  </cols>
  <sheetData>
    <row r="1" spans="1:20" ht="30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50" customFormat="1" ht="27.75" customHeight="1">
      <c r="A2" s="26" t="s">
        <v>1</v>
      </c>
      <c r="B2" s="27" t="s">
        <v>2</v>
      </c>
      <c r="C2" s="27" t="s">
        <v>3</v>
      </c>
      <c r="D2" s="27" t="s">
        <v>4</v>
      </c>
      <c r="E2" s="29" t="s">
        <v>5</v>
      </c>
      <c r="F2" s="29"/>
      <c r="G2" s="30"/>
      <c r="H2" s="30"/>
      <c r="I2" s="47" t="s">
        <v>6</v>
      </c>
      <c r="J2" s="27" t="s">
        <v>7</v>
      </c>
      <c r="K2" s="27" t="s">
        <v>8</v>
      </c>
      <c r="L2" s="27" t="s">
        <v>9</v>
      </c>
      <c r="M2" s="27" t="s">
        <v>10</v>
      </c>
      <c r="N2" s="27" t="s">
        <v>11</v>
      </c>
      <c r="O2" s="27" t="s">
        <v>12</v>
      </c>
      <c r="P2" s="27" t="s">
        <v>13</v>
      </c>
      <c r="Q2" s="27" t="s">
        <v>14</v>
      </c>
      <c r="R2" s="27" t="s">
        <v>15</v>
      </c>
      <c r="S2" s="27" t="s">
        <v>16</v>
      </c>
      <c r="T2" s="42" t="s">
        <v>17</v>
      </c>
    </row>
    <row r="3" spans="1:20" s="24" customFormat="1" ht="55.5" customHeight="1">
      <c r="A3" s="31"/>
      <c r="B3" s="32"/>
      <c r="C3" s="32"/>
      <c r="D3" s="32"/>
      <c r="E3" s="44" t="s">
        <v>18</v>
      </c>
      <c r="F3" s="44" t="s">
        <v>19</v>
      </c>
      <c r="G3" s="44" t="s">
        <v>20</v>
      </c>
      <c r="H3" s="44" t="s">
        <v>21</v>
      </c>
      <c r="I3" s="48"/>
      <c r="J3" s="32"/>
      <c r="K3" s="32"/>
      <c r="L3" s="32"/>
      <c r="M3" s="32"/>
      <c r="N3" s="32"/>
      <c r="O3" s="32"/>
      <c r="P3" s="32"/>
      <c r="Q3" s="32"/>
      <c r="R3" s="32"/>
      <c r="S3" s="32"/>
      <c r="T3" s="43"/>
    </row>
    <row r="4" spans="1:20" ht="30" customHeight="1">
      <c r="A4" s="35" t="s">
        <v>22</v>
      </c>
      <c r="B4" s="15" t="s">
        <v>23</v>
      </c>
      <c r="C4" s="15" t="s">
        <v>24</v>
      </c>
      <c r="D4" s="52">
        <f>VLOOKUP(C4,'[1]Sheet2'!$A$19:$C$23,3,0)</f>
        <v>354</v>
      </c>
      <c r="E4" s="46">
        <f>VLOOKUP(C4,'[2]数学'!$B$3:$F$7,5,0)</f>
        <v>45.5</v>
      </c>
      <c r="F4" s="46">
        <f>VLOOKUP(C4,'[3]专业基础'!$B$4:$J$8,9,0)</f>
        <v>88.28571428571429</v>
      </c>
      <c r="G4" s="46">
        <f>VLOOKUP(C4,'[3]综合能力'!$B$4:$J$8,9,0)</f>
        <v>91.85714285714286</v>
      </c>
      <c r="H4" s="46">
        <f>SUM(E4:G4)</f>
        <v>225.64285714285714</v>
      </c>
      <c r="I4" s="49">
        <f>D4/5*0.7+H4/2.5*0.3</f>
        <v>76.63714285714285</v>
      </c>
      <c r="J4" s="41"/>
      <c r="K4" s="41"/>
      <c r="L4" s="41"/>
      <c r="M4" s="41"/>
      <c r="N4" s="41" t="s">
        <v>25</v>
      </c>
      <c r="O4" s="41">
        <v>1</v>
      </c>
      <c r="P4" s="41" t="s">
        <v>26</v>
      </c>
      <c r="Q4" s="41"/>
      <c r="R4" s="41" t="s">
        <v>27</v>
      </c>
      <c r="S4" s="41" t="s">
        <v>26</v>
      </c>
      <c r="T4" s="23"/>
    </row>
    <row r="5" spans="1:20" ht="30" customHeight="1">
      <c r="A5" s="35" t="s">
        <v>22</v>
      </c>
      <c r="B5" s="15" t="s">
        <v>28</v>
      </c>
      <c r="C5" s="15" t="s">
        <v>29</v>
      </c>
      <c r="D5" s="52">
        <f>VLOOKUP(C5,'[1]Sheet2'!$A$19:$C$23,3,0)</f>
        <v>329</v>
      </c>
      <c r="E5" s="46">
        <f>VLOOKUP(C5,'[2]数学'!$B$3:$F$7,5,0)</f>
        <v>36.5</v>
      </c>
      <c r="F5" s="46">
        <f>VLOOKUP(C5,'[3]专业基础'!$B$4:$J$8,9,0)</f>
        <v>91.85714285714286</v>
      </c>
      <c r="G5" s="46">
        <f>VLOOKUP(C5,'[3]综合能力'!$B$4:$J$8,9,0)</f>
        <v>87.85714285714286</v>
      </c>
      <c r="H5" s="46">
        <f>SUM(E5:G5)</f>
        <v>216.21428571428572</v>
      </c>
      <c r="I5" s="49">
        <f>D5/5*0.7+H5/2.5*0.3</f>
        <v>72.00571428571428</v>
      </c>
      <c r="J5" s="21"/>
      <c r="K5" s="21"/>
      <c r="L5" s="21"/>
      <c r="M5" s="21"/>
      <c r="N5" s="41" t="s">
        <v>25</v>
      </c>
      <c r="O5" s="41">
        <v>2</v>
      </c>
      <c r="P5" s="41" t="s">
        <v>30</v>
      </c>
      <c r="Q5" s="41" t="s">
        <v>31</v>
      </c>
      <c r="R5" s="21"/>
      <c r="S5" s="41" t="s">
        <v>26</v>
      </c>
      <c r="T5" s="23"/>
    </row>
    <row r="6" spans="1:20" ht="30" customHeight="1">
      <c r="A6" s="35" t="s">
        <v>22</v>
      </c>
      <c r="B6" s="15" t="s">
        <v>32</v>
      </c>
      <c r="C6" s="15" t="s">
        <v>33</v>
      </c>
      <c r="D6" s="52">
        <f>VLOOKUP(C6,'[1]Sheet2'!$A$19:$C$23,3,0)</f>
        <v>328</v>
      </c>
      <c r="E6" s="46">
        <f>VLOOKUP(C6,'[2]数学'!$B$3:$F$7,5,0)</f>
        <v>40.5</v>
      </c>
      <c r="F6" s="46">
        <f>VLOOKUP(C6,'[3]专业基础'!$B$4:$J$8,9,0)</f>
        <v>87.57142857142857</v>
      </c>
      <c r="G6" s="46">
        <f>VLOOKUP(C6,'[3]综合能力'!$B$4:$J$8,9,0)</f>
        <v>87.57142857142857</v>
      </c>
      <c r="H6" s="46">
        <f>SUM(E6:G6)</f>
        <v>215.6428571428571</v>
      </c>
      <c r="I6" s="53">
        <f>D6/5*0.7+H6/2.5*0.3</f>
        <v>71.79714285714284</v>
      </c>
      <c r="J6" s="21"/>
      <c r="K6" s="21"/>
      <c r="L6" s="21"/>
      <c r="M6" s="21"/>
      <c r="N6" s="41" t="s">
        <v>25</v>
      </c>
      <c r="O6" s="41">
        <v>3</v>
      </c>
      <c r="P6" s="21" t="s">
        <v>26</v>
      </c>
      <c r="Q6" s="41"/>
      <c r="R6" s="21" t="s">
        <v>34</v>
      </c>
      <c r="S6" s="41" t="s">
        <v>26</v>
      </c>
      <c r="T6" s="23"/>
    </row>
    <row r="7" spans="1:20" ht="30" customHeight="1">
      <c r="A7" s="35" t="s">
        <v>22</v>
      </c>
      <c r="B7" s="15" t="s">
        <v>35</v>
      </c>
      <c r="C7" s="15" t="s">
        <v>36</v>
      </c>
      <c r="D7" s="52">
        <f>VLOOKUP(C7,'[1]Sheet2'!$A$19:$C$23,3,0)</f>
        <v>335</v>
      </c>
      <c r="E7" s="46">
        <f>VLOOKUP(C7,'[2]数学'!$B$3:$F$7,5,0)</f>
        <v>44.5</v>
      </c>
      <c r="F7" s="46">
        <f>VLOOKUP(C7,'[3]专业基础'!$B$4:$J$8,9,0)</f>
        <v>75.14285714285714</v>
      </c>
      <c r="G7" s="46">
        <f>VLOOKUP(C7,'[3]综合能力'!$B$4:$J$8,9,0)</f>
        <v>74</v>
      </c>
      <c r="H7" s="46">
        <f>SUM(E7:G7)</f>
        <v>193.64285714285714</v>
      </c>
      <c r="I7" s="53">
        <f>D7/5*0.7+H7/2.5*0.3</f>
        <v>70.13714285714286</v>
      </c>
      <c r="J7" s="21"/>
      <c r="K7" s="21"/>
      <c r="L7" s="21"/>
      <c r="M7" s="21"/>
      <c r="N7" s="41" t="s">
        <v>25</v>
      </c>
      <c r="O7" s="41">
        <v>4</v>
      </c>
      <c r="P7" s="21" t="s">
        <v>30</v>
      </c>
      <c r="Q7" s="41" t="s">
        <v>31</v>
      </c>
      <c r="R7" s="21"/>
      <c r="S7" s="41" t="s">
        <v>26</v>
      </c>
      <c r="T7" s="23"/>
    </row>
    <row r="8" spans="1:20" ht="30" customHeight="1">
      <c r="A8" s="35" t="s">
        <v>22</v>
      </c>
      <c r="B8" s="15" t="s">
        <v>37</v>
      </c>
      <c r="C8" s="15" t="s">
        <v>38</v>
      </c>
      <c r="D8" s="52">
        <f>VLOOKUP(C8,'[1]Sheet2'!$A$19:$C$23,3,0)</f>
        <v>338</v>
      </c>
      <c r="E8" s="46">
        <f>VLOOKUP(C8,'[2]数学'!$B$3:$F$7,5,0)</f>
        <v>36.5</v>
      </c>
      <c r="F8" s="46">
        <f>VLOOKUP(C8,'[3]专业基础'!$B$4:$J$8,9,0)</f>
        <v>61</v>
      </c>
      <c r="G8" s="46">
        <f>VLOOKUP(C8,'[3]综合能力'!$B$4:$J$8,9,0)</f>
        <v>63.42857142857143</v>
      </c>
      <c r="H8" s="46">
        <f>SUM(E8:G8)</f>
        <v>160.92857142857144</v>
      </c>
      <c r="I8" s="53">
        <f>D8/5*0.7+H8/2.5*0.3</f>
        <v>66.63142857142857</v>
      </c>
      <c r="J8" s="21"/>
      <c r="K8" s="21"/>
      <c r="L8" s="21"/>
      <c r="M8" s="21"/>
      <c r="N8" s="41" t="s">
        <v>25</v>
      </c>
      <c r="O8" s="41">
        <v>5</v>
      </c>
      <c r="P8" s="21" t="s">
        <v>26</v>
      </c>
      <c r="Q8" s="21"/>
      <c r="R8" s="21" t="s">
        <v>39</v>
      </c>
      <c r="S8" s="41" t="s">
        <v>26</v>
      </c>
      <c r="T8" s="23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19652777777777777" right="0.19652777777777777" top="0.39305555555555555" bottom="0" header="0.5118055555555555" footer="0.5118055555555555"/>
  <pageSetup fitToHeight="0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"/>
  <sheetViews>
    <sheetView zoomScaleSheetLayoutView="100" workbookViewId="0" topLeftCell="A1">
      <selection activeCell="C14" sqref="C14"/>
    </sheetView>
  </sheetViews>
  <sheetFormatPr defaultColWidth="9.00390625" defaultRowHeight="14.25"/>
  <cols>
    <col min="2" max="2" width="17.125" style="0" customWidth="1"/>
    <col min="8" max="8" width="14.25390625" style="0" customWidth="1"/>
    <col min="9" max="9" width="9.00390625" style="0" customWidth="1"/>
    <col min="10" max="10" width="8.875" style="0" customWidth="1"/>
    <col min="14" max="14" width="5.75390625" style="0" customWidth="1"/>
    <col min="15" max="15" width="6.50390625" style="0" customWidth="1"/>
    <col min="16" max="16" width="5.25390625" style="0" customWidth="1"/>
    <col min="17" max="17" width="8.00390625" style="0" bestFit="1" customWidth="1"/>
    <col min="18" max="18" width="6.125" style="0" customWidth="1"/>
    <col min="19" max="19" width="7.00390625" style="0" customWidth="1"/>
  </cols>
  <sheetData>
    <row r="1" spans="1:20" ht="15">
      <c r="A1" s="9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24" customFormat="1" ht="15">
      <c r="A2" s="26" t="s">
        <v>1</v>
      </c>
      <c r="B2" s="27" t="s">
        <v>2</v>
      </c>
      <c r="C2" s="27" t="s">
        <v>3</v>
      </c>
      <c r="D2" s="27" t="s">
        <v>4</v>
      </c>
      <c r="E2" s="29" t="s">
        <v>5</v>
      </c>
      <c r="F2" s="29"/>
      <c r="G2" s="30"/>
      <c r="H2" s="30"/>
      <c r="I2" s="47" t="s">
        <v>6</v>
      </c>
      <c r="J2" s="27" t="s">
        <v>7</v>
      </c>
      <c r="K2" s="27" t="s">
        <v>8</v>
      </c>
      <c r="L2" s="27" t="s">
        <v>9</v>
      </c>
      <c r="M2" s="27" t="s">
        <v>10</v>
      </c>
      <c r="N2" s="27" t="s">
        <v>11</v>
      </c>
      <c r="O2" s="27" t="s">
        <v>12</v>
      </c>
      <c r="P2" s="27" t="s">
        <v>13</v>
      </c>
      <c r="Q2" s="27" t="s">
        <v>14</v>
      </c>
      <c r="R2" s="27" t="s">
        <v>15</v>
      </c>
      <c r="S2" s="27" t="s">
        <v>16</v>
      </c>
      <c r="T2" s="42" t="s">
        <v>17</v>
      </c>
    </row>
    <row r="3" spans="1:20" s="24" customFormat="1" ht="57">
      <c r="A3" s="31"/>
      <c r="B3" s="32"/>
      <c r="C3" s="32"/>
      <c r="D3" s="32"/>
      <c r="E3" s="44" t="s">
        <v>18</v>
      </c>
      <c r="F3" s="44" t="s">
        <v>19</v>
      </c>
      <c r="G3" s="44" t="s">
        <v>20</v>
      </c>
      <c r="H3" s="44" t="s">
        <v>21</v>
      </c>
      <c r="I3" s="48"/>
      <c r="J3" s="32"/>
      <c r="K3" s="32"/>
      <c r="L3" s="32"/>
      <c r="M3" s="32"/>
      <c r="N3" s="32"/>
      <c r="O3" s="32"/>
      <c r="P3" s="32"/>
      <c r="Q3" s="32"/>
      <c r="R3" s="32"/>
      <c r="S3" s="32"/>
      <c r="T3" s="43"/>
    </row>
    <row r="4" spans="1:20" ht="42.75">
      <c r="A4" s="35" t="s">
        <v>41</v>
      </c>
      <c r="B4" s="35" t="s">
        <v>42</v>
      </c>
      <c r="C4" s="35" t="s">
        <v>43</v>
      </c>
      <c r="D4" s="45">
        <f>VLOOKUP(C4,'[1]Sheet2'!$A$15:$C$18,3,0)</f>
        <v>326</v>
      </c>
      <c r="E4" s="46">
        <f>VLOOKUP(C4,'[2]数据智能分析与应用'!$B$3:$F$6,5,0)</f>
        <v>49.5</v>
      </c>
      <c r="F4" s="46">
        <f>VLOOKUP(C4,'[4]专业基础'!$B$4:$H$7,7,0)</f>
        <v>86.6</v>
      </c>
      <c r="G4" s="46">
        <f>VLOOKUP(C4,'[4]综合能力'!$B$4:$H$7,7,0)</f>
        <v>89.6</v>
      </c>
      <c r="H4" s="46">
        <f>SUM(E4:G4)</f>
        <v>225.7</v>
      </c>
      <c r="I4" s="49">
        <f>D4/5*0.7+H4/2.5*0.3</f>
        <v>72.724</v>
      </c>
      <c r="J4" s="41"/>
      <c r="K4" s="41"/>
      <c r="L4" s="41"/>
      <c r="M4" s="41"/>
      <c r="N4" s="41" t="s">
        <v>25</v>
      </c>
      <c r="O4" s="41">
        <v>1</v>
      </c>
      <c r="P4" s="41" t="s">
        <v>30</v>
      </c>
      <c r="Q4" s="41" t="s">
        <v>31</v>
      </c>
      <c r="R4" s="41"/>
      <c r="S4" s="41" t="s">
        <v>26</v>
      </c>
      <c r="T4" s="23"/>
    </row>
    <row r="5" spans="1:20" ht="42.75">
      <c r="A5" s="35" t="s">
        <v>41</v>
      </c>
      <c r="B5" s="35" t="s">
        <v>44</v>
      </c>
      <c r="C5" s="35" t="s">
        <v>45</v>
      </c>
      <c r="D5" s="45">
        <f>VLOOKUP(C5,'[1]Sheet2'!$A$15:$C$18,3,0)</f>
        <v>323</v>
      </c>
      <c r="E5" s="46">
        <f>VLOOKUP(C5,'[2]数据智能分析与应用'!$B$3:$F$6,5,0)</f>
        <v>46</v>
      </c>
      <c r="F5" s="46">
        <f>VLOOKUP(C5,'[4]专业基础'!$B$4:$H$7,7,0)</f>
        <v>75</v>
      </c>
      <c r="G5" s="46">
        <f>VLOOKUP(C5,'[4]综合能力'!$B$4:$H$7,7,0)</f>
        <v>77.6</v>
      </c>
      <c r="H5" s="46">
        <f>SUM(E5:G5)</f>
        <v>198.6</v>
      </c>
      <c r="I5" s="49">
        <f>D5/5*0.7+H5/2.5*0.3</f>
        <v>69.05199999999999</v>
      </c>
      <c r="J5" s="41"/>
      <c r="K5" s="41"/>
      <c r="L5" s="41"/>
      <c r="M5" s="41"/>
      <c r="N5" s="41" t="s">
        <v>25</v>
      </c>
      <c r="O5" s="41">
        <v>2</v>
      </c>
      <c r="P5" s="41" t="s">
        <v>30</v>
      </c>
      <c r="Q5" s="41" t="s">
        <v>31</v>
      </c>
      <c r="R5" s="41"/>
      <c r="S5" s="41" t="s">
        <v>26</v>
      </c>
      <c r="T5" s="23"/>
    </row>
    <row r="6" spans="1:20" ht="42.75">
      <c r="A6" s="35" t="s">
        <v>41</v>
      </c>
      <c r="B6" s="35" t="s">
        <v>46</v>
      </c>
      <c r="C6" s="35" t="s">
        <v>47</v>
      </c>
      <c r="D6" s="45">
        <f>VLOOKUP(C6,'[1]Sheet2'!$A$15:$C$18,3,0)</f>
        <v>302</v>
      </c>
      <c r="E6" s="46">
        <f>VLOOKUP(C6,'[2]数据智能分析与应用'!$B$3:$F$6,5,0)</f>
        <v>49</v>
      </c>
      <c r="F6" s="46">
        <f>VLOOKUP(C6,'[4]专业基础'!$B$4:$H$7,7,0)</f>
        <v>81.8</v>
      </c>
      <c r="G6" s="46">
        <f>VLOOKUP(C6,'[4]综合能力'!$B$4:$H$7,7,0)</f>
        <v>84</v>
      </c>
      <c r="H6" s="46">
        <f>SUM(E6:G6)</f>
        <v>214.8</v>
      </c>
      <c r="I6" s="49">
        <f>D6/5*0.7+H6/2.5*0.3</f>
        <v>68.056</v>
      </c>
      <c r="J6" s="41"/>
      <c r="K6" s="41"/>
      <c r="L6" s="41"/>
      <c r="M6" s="41"/>
      <c r="N6" s="41" t="s">
        <v>25</v>
      </c>
      <c r="O6" s="41">
        <v>3</v>
      </c>
      <c r="P6" s="41" t="s">
        <v>26</v>
      </c>
      <c r="Q6" s="41"/>
      <c r="R6" s="41" t="s">
        <v>39</v>
      </c>
      <c r="S6" s="41" t="s">
        <v>26</v>
      </c>
      <c r="T6" s="23"/>
    </row>
    <row r="7" spans="1:20" ht="42.75">
      <c r="A7" s="35" t="s">
        <v>41</v>
      </c>
      <c r="B7" s="35" t="s">
        <v>48</v>
      </c>
      <c r="C7" s="35" t="s">
        <v>49</v>
      </c>
      <c r="D7" s="45">
        <f>VLOOKUP(C7,'[1]Sheet2'!$A$15:$C$18,3,0)</f>
        <v>322</v>
      </c>
      <c r="E7" s="46">
        <f>VLOOKUP(C7,'[2]数据智能分析与应用'!$B$3:$F$6,5,0)</f>
        <v>45.5</v>
      </c>
      <c r="F7" s="46">
        <f>VLOOKUP(C7,'[4]专业基础'!$B$4:$H$7,7,0)</f>
        <v>66</v>
      </c>
      <c r="G7" s="46">
        <f>VLOOKUP(C7,'[4]综合能力'!$B$4:$H$7,7,0)</f>
        <v>71.8</v>
      </c>
      <c r="H7" s="46">
        <f>SUM(E7:G7)</f>
        <v>183.3</v>
      </c>
      <c r="I7" s="49">
        <f>D7/5*0.7+H7/2.5*0.3</f>
        <v>67.076</v>
      </c>
      <c r="J7" s="41"/>
      <c r="K7" s="41"/>
      <c r="L7" s="41"/>
      <c r="M7" s="41"/>
      <c r="N7" s="41" t="s">
        <v>25</v>
      </c>
      <c r="O7" s="41">
        <v>4</v>
      </c>
      <c r="P7" s="41" t="s">
        <v>26</v>
      </c>
      <c r="Q7" s="41"/>
      <c r="R7" s="41" t="s">
        <v>39</v>
      </c>
      <c r="S7" s="41" t="s">
        <v>26</v>
      </c>
      <c r="T7" s="23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zoomScaleSheetLayoutView="100" workbookViewId="0" topLeftCell="A1">
      <selection activeCell="L13" sqref="L13"/>
    </sheetView>
  </sheetViews>
  <sheetFormatPr defaultColWidth="8.625" defaultRowHeight="14.25"/>
  <cols>
    <col min="1" max="1" width="14.75390625" style="0" customWidth="1"/>
    <col min="2" max="2" width="17.625" style="0" customWidth="1"/>
    <col min="3" max="3" width="9.00390625" style="5" bestFit="1" customWidth="1"/>
    <col min="4" max="4" width="5.75390625" style="25" customWidth="1"/>
    <col min="5" max="7" width="9.00390625" style="8" bestFit="1" customWidth="1"/>
    <col min="8" max="8" width="12.125" style="8" customWidth="1"/>
    <col min="9" max="9" width="9.00390625" style="25" bestFit="1" customWidth="1"/>
    <col min="14" max="14" width="6.375" style="0" customWidth="1"/>
    <col min="15" max="15" width="5.75390625" style="0" customWidth="1"/>
    <col min="16" max="16" width="5.00390625" style="0" customWidth="1"/>
    <col min="17" max="17" width="14.50390625" style="0" customWidth="1"/>
    <col min="18" max="18" width="4.625" style="0" customWidth="1"/>
    <col min="19" max="19" width="5.75390625" style="0" customWidth="1"/>
  </cols>
  <sheetData>
    <row r="1" spans="1:20" ht="2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24" customFormat="1" ht="15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29"/>
      <c r="G2" s="30"/>
      <c r="H2" s="30"/>
      <c r="I2" s="39" t="s">
        <v>6</v>
      </c>
      <c r="J2" s="27" t="s">
        <v>7</v>
      </c>
      <c r="K2" s="27" t="s">
        <v>8</v>
      </c>
      <c r="L2" s="27" t="s">
        <v>9</v>
      </c>
      <c r="M2" s="27" t="s">
        <v>10</v>
      </c>
      <c r="N2" s="27" t="s">
        <v>11</v>
      </c>
      <c r="O2" s="27" t="s">
        <v>12</v>
      </c>
      <c r="P2" s="27" t="s">
        <v>13</v>
      </c>
      <c r="Q2" s="27" t="s">
        <v>14</v>
      </c>
      <c r="R2" s="27" t="s">
        <v>15</v>
      </c>
      <c r="S2" s="27" t="s">
        <v>16</v>
      </c>
      <c r="T2" s="42" t="s">
        <v>17</v>
      </c>
    </row>
    <row r="3" spans="1:20" s="24" customFormat="1" ht="48">
      <c r="A3" s="31"/>
      <c r="B3" s="32"/>
      <c r="C3" s="33"/>
      <c r="D3" s="33"/>
      <c r="E3" s="34" t="s">
        <v>18</v>
      </c>
      <c r="F3" s="34" t="s">
        <v>19</v>
      </c>
      <c r="G3" s="34" t="s">
        <v>20</v>
      </c>
      <c r="H3" s="34" t="s">
        <v>21</v>
      </c>
      <c r="I3" s="40"/>
      <c r="J3" s="32"/>
      <c r="K3" s="32"/>
      <c r="L3" s="32"/>
      <c r="M3" s="32"/>
      <c r="N3" s="32"/>
      <c r="O3" s="32"/>
      <c r="P3" s="32"/>
      <c r="Q3" s="32"/>
      <c r="R3" s="32"/>
      <c r="S3" s="32"/>
      <c r="T3" s="43"/>
    </row>
    <row r="4" spans="1:20" ht="30" customHeight="1">
      <c r="A4" s="35" t="s">
        <v>50</v>
      </c>
      <c r="B4" s="15" t="s">
        <v>51</v>
      </c>
      <c r="C4" s="36" t="s">
        <v>52</v>
      </c>
      <c r="D4" s="37">
        <v>340</v>
      </c>
      <c r="E4" s="38">
        <v>42.5</v>
      </c>
      <c r="F4" s="38">
        <v>70.8</v>
      </c>
      <c r="G4" s="38">
        <v>71</v>
      </c>
      <c r="H4" s="38">
        <v>184.3</v>
      </c>
      <c r="I4" s="38">
        <v>69.716</v>
      </c>
      <c r="J4" s="41"/>
      <c r="K4" s="41"/>
      <c r="L4" s="41"/>
      <c r="M4" s="41"/>
      <c r="N4" s="41" t="s">
        <v>25</v>
      </c>
      <c r="O4" s="41">
        <v>1</v>
      </c>
      <c r="P4" s="41" t="s">
        <v>26</v>
      </c>
      <c r="Q4" s="41"/>
      <c r="R4" s="41" t="s">
        <v>53</v>
      </c>
      <c r="S4" s="41" t="s">
        <v>26</v>
      </c>
      <c r="T4" s="23"/>
    </row>
    <row r="5" spans="1:20" ht="30" customHeight="1">
      <c r="A5" s="35" t="s">
        <v>50</v>
      </c>
      <c r="B5" s="15" t="s">
        <v>54</v>
      </c>
      <c r="C5" s="36" t="s">
        <v>55</v>
      </c>
      <c r="D5" s="37">
        <v>306</v>
      </c>
      <c r="E5" s="38">
        <v>49</v>
      </c>
      <c r="F5" s="38">
        <v>85</v>
      </c>
      <c r="G5" s="38">
        <v>85</v>
      </c>
      <c r="H5" s="38">
        <v>219</v>
      </c>
      <c r="I5" s="38">
        <v>69.12</v>
      </c>
      <c r="J5" s="41"/>
      <c r="K5" s="41"/>
      <c r="L5" s="41"/>
      <c r="M5" s="41"/>
      <c r="N5" s="41" t="s">
        <v>25</v>
      </c>
      <c r="O5" s="41">
        <v>2</v>
      </c>
      <c r="P5" s="41" t="s">
        <v>30</v>
      </c>
      <c r="Q5" s="41" t="s">
        <v>31</v>
      </c>
      <c r="R5" s="41"/>
      <c r="S5" s="41" t="s">
        <v>26</v>
      </c>
      <c r="T5" s="23"/>
    </row>
    <row r="6" spans="1:20" ht="30" customHeight="1">
      <c r="A6" s="35" t="s">
        <v>50</v>
      </c>
      <c r="B6" s="15" t="s">
        <v>56</v>
      </c>
      <c r="C6" s="36" t="s">
        <v>57</v>
      </c>
      <c r="D6" s="37">
        <v>312</v>
      </c>
      <c r="E6" s="38">
        <v>48.5</v>
      </c>
      <c r="F6" s="38">
        <v>76</v>
      </c>
      <c r="G6" s="38">
        <v>81.4</v>
      </c>
      <c r="H6" s="38">
        <v>205.9</v>
      </c>
      <c r="I6" s="38">
        <v>68.388</v>
      </c>
      <c r="J6" s="41"/>
      <c r="K6" s="41"/>
      <c r="L6" s="41"/>
      <c r="M6" s="41"/>
      <c r="N6" s="41" t="s">
        <v>25</v>
      </c>
      <c r="O6" s="41">
        <v>3</v>
      </c>
      <c r="P6" s="41" t="s">
        <v>30</v>
      </c>
      <c r="Q6" s="41" t="s">
        <v>31</v>
      </c>
      <c r="R6" s="41"/>
      <c r="S6" s="41" t="s">
        <v>26</v>
      </c>
      <c r="T6" s="23"/>
    </row>
    <row r="7" spans="1:20" ht="30" customHeight="1">
      <c r="A7" s="35" t="s">
        <v>50</v>
      </c>
      <c r="B7" s="15" t="s">
        <v>58</v>
      </c>
      <c r="C7" s="36" t="s">
        <v>59</v>
      </c>
      <c r="D7" s="37">
        <v>313</v>
      </c>
      <c r="E7" s="38">
        <v>48.5</v>
      </c>
      <c r="F7" s="38">
        <v>71.8</v>
      </c>
      <c r="G7" s="38">
        <v>76.2</v>
      </c>
      <c r="H7" s="38">
        <v>196.5</v>
      </c>
      <c r="I7" s="38">
        <v>67.4</v>
      </c>
      <c r="J7" s="41"/>
      <c r="K7" s="41"/>
      <c r="L7" s="41"/>
      <c r="M7" s="41"/>
      <c r="N7" s="41" t="s">
        <v>25</v>
      </c>
      <c r="O7" s="41">
        <v>4</v>
      </c>
      <c r="P7" s="41" t="s">
        <v>30</v>
      </c>
      <c r="Q7" s="41" t="s">
        <v>31</v>
      </c>
      <c r="R7" s="41"/>
      <c r="S7" s="41" t="s">
        <v>26</v>
      </c>
      <c r="T7" s="23"/>
    </row>
    <row r="8" spans="1:20" ht="30" customHeight="1">
      <c r="A8" s="35" t="s">
        <v>50</v>
      </c>
      <c r="B8" s="15" t="s">
        <v>60</v>
      </c>
      <c r="C8" s="36" t="s">
        <v>61</v>
      </c>
      <c r="D8" s="37">
        <v>306</v>
      </c>
      <c r="E8" s="38">
        <v>48.5</v>
      </c>
      <c r="F8" s="38">
        <v>72</v>
      </c>
      <c r="G8" s="38">
        <v>69.6</v>
      </c>
      <c r="H8" s="38">
        <v>190.1</v>
      </c>
      <c r="I8" s="38">
        <v>65.65199999999999</v>
      </c>
      <c r="J8" s="41"/>
      <c r="K8" s="41"/>
      <c r="L8" s="41"/>
      <c r="M8" s="41"/>
      <c r="N8" s="41" t="s">
        <v>25</v>
      </c>
      <c r="O8" s="41">
        <v>5</v>
      </c>
      <c r="P8" s="41" t="s">
        <v>26</v>
      </c>
      <c r="Q8" s="41"/>
      <c r="R8" s="41" t="s">
        <v>27</v>
      </c>
      <c r="S8" s="41" t="s">
        <v>26</v>
      </c>
      <c r="T8" s="23"/>
    </row>
    <row r="9" spans="1:20" ht="30" customHeight="1">
      <c r="A9" s="35" t="s">
        <v>50</v>
      </c>
      <c r="B9" s="15" t="s">
        <v>62</v>
      </c>
      <c r="C9" s="36" t="s">
        <v>63</v>
      </c>
      <c r="D9" s="37">
        <v>296</v>
      </c>
      <c r="E9" s="38">
        <v>45</v>
      </c>
      <c r="F9" s="38">
        <v>73.4</v>
      </c>
      <c r="G9" s="38">
        <v>74.2</v>
      </c>
      <c r="H9" s="38">
        <v>192.6</v>
      </c>
      <c r="I9" s="38">
        <v>64.55199999999999</v>
      </c>
      <c r="J9" s="11"/>
      <c r="K9" s="11"/>
      <c r="L9" s="11"/>
      <c r="M9" s="11"/>
      <c r="N9" s="41" t="s">
        <v>25</v>
      </c>
      <c r="O9" s="41">
        <v>6</v>
      </c>
      <c r="P9" s="41" t="s">
        <v>30</v>
      </c>
      <c r="Q9" s="41" t="s">
        <v>31</v>
      </c>
      <c r="R9" s="11"/>
      <c r="S9" s="41" t="s">
        <v>26</v>
      </c>
      <c r="T9" s="23"/>
    </row>
    <row r="10" spans="1:20" ht="30" customHeight="1">
      <c r="A10" s="35" t="s">
        <v>50</v>
      </c>
      <c r="B10" s="15" t="s">
        <v>64</v>
      </c>
      <c r="C10" s="36" t="s">
        <v>65</v>
      </c>
      <c r="D10" s="37">
        <v>279</v>
      </c>
      <c r="E10" s="38">
        <v>44</v>
      </c>
      <c r="F10" s="38">
        <v>84.4</v>
      </c>
      <c r="G10" s="38">
        <v>82.8</v>
      </c>
      <c r="H10" s="38">
        <v>211.2</v>
      </c>
      <c r="I10" s="38">
        <v>64.4</v>
      </c>
      <c r="J10" s="11"/>
      <c r="K10" s="11"/>
      <c r="L10" s="11"/>
      <c r="M10" s="11"/>
      <c r="N10" s="41" t="s">
        <v>25</v>
      </c>
      <c r="O10" s="41">
        <v>7</v>
      </c>
      <c r="P10" s="11" t="s">
        <v>30</v>
      </c>
      <c r="Q10" s="41" t="s">
        <v>31</v>
      </c>
      <c r="R10" s="11"/>
      <c r="S10" s="41" t="s">
        <v>26</v>
      </c>
      <c r="T10" s="23"/>
    </row>
    <row r="11" spans="1:20" ht="30" customHeight="1">
      <c r="A11" s="35" t="s">
        <v>50</v>
      </c>
      <c r="B11" s="15" t="s">
        <v>66</v>
      </c>
      <c r="C11" s="36" t="s">
        <v>67</v>
      </c>
      <c r="D11" s="37">
        <v>285</v>
      </c>
      <c r="E11" s="38">
        <v>49</v>
      </c>
      <c r="F11" s="38">
        <v>75.2</v>
      </c>
      <c r="G11" s="38">
        <v>78.8</v>
      </c>
      <c r="H11" s="38">
        <v>203</v>
      </c>
      <c r="I11" s="38">
        <v>64.26</v>
      </c>
      <c r="J11" s="11"/>
      <c r="K11" s="11"/>
      <c r="L11" s="11"/>
      <c r="M11" s="11"/>
      <c r="N11" s="41" t="s">
        <v>25</v>
      </c>
      <c r="O11" s="41">
        <v>8</v>
      </c>
      <c r="P11" s="11" t="s">
        <v>26</v>
      </c>
      <c r="Q11" s="11"/>
      <c r="R11" s="11" t="s">
        <v>39</v>
      </c>
      <c r="S11" s="41" t="s">
        <v>26</v>
      </c>
      <c r="T11" s="23"/>
    </row>
    <row r="12" spans="1:20" ht="30" customHeight="1">
      <c r="A12" s="35" t="s">
        <v>50</v>
      </c>
      <c r="B12" s="15" t="s">
        <v>68</v>
      </c>
      <c r="C12" s="36" t="s">
        <v>69</v>
      </c>
      <c r="D12" s="37">
        <v>286</v>
      </c>
      <c r="E12" s="38">
        <v>44.5</v>
      </c>
      <c r="F12" s="38">
        <v>74.6</v>
      </c>
      <c r="G12" s="38">
        <v>78</v>
      </c>
      <c r="H12" s="38">
        <v>197.1</v>
      </c>
      <c r="I12" s="38">
        <v>63.692</v>
      </c>
      <c r="J12" s="11"/>
      <c r="K12" s="11"/>
      <c r="L12" s="11"/>
      <c r="M12" s="11"/>
      <c r="N12" s="41" t="s">
        <v>25</v>
      </c>
      <c r="O12" s="41">
        <v>9</v>
      </c>
      <c r="P12" s="11" t="s">
        <v>26</v>
      </c>
      <c r="Q12" s="11"/>
      <c r="R12" s="11" t="s">
        <v>39</v>
      </c>
      <c r="S12" s="41" t="s">
        <v>26</v>
      </c>
      <c r="T12" s="23"/>
    </row>
    <row r="13" spans="1:20" ht="30" customHeight="1">
      <c r="A13" s="35" t="s">
        <v>50</v>
      </c>
      <c r="B13" s="15" t="s">
        <v>70</v>
      </c>
      <c r="C13" s="36" t="s">
        <v>71</v>
      </c>
      <c r="D13" s="37">
        <v>279</v>
      </c>
      <c r="E13" s="38">
        <v>48.5</v>
      </c>
      <c r="F13" s="38">
        <v>77.4</v>
      </c>
      <c r="G13" s="38">
        <v>77.8</v>
      </c>
      <c r="H13" s="38">
        <v>203.7</v>
      </c>
      <c r="I13" s="38">
        <v>63.50399999999999</v>
      </c>
      <c r="J13" s="11"/>
      <c r="K13" s="11"/>
      <c r="L13" s="11"/>
      <c r="M13" s="11"/>
      <c r="N13" s="41" t="s">
        <v>25</v>
      </c>
      <c r="O13" s="41">
        <v>10</v>
      </c>
      <c r="P13" s="11" t="s">
        <v>26</v>
      </c>
      <c r="Q13" s="11"/>
      <c r="R13" s="11" t="s">
        <v>39</v>
      </c>
      <c r="S13" s="41" t="s">
        <v>26</v>
      </c>
      <c r="T13" s="23"/>
    </row>
    <row r="14" spans="1:20" ht="30" customHeight="1">
      <c r="A14" s="35" t="s">
        <v>50</v>
      </c>
      <c r="B14" s="15" t="s">
        <v>72</v>
      </c>
      <c r="C14" s="36" t="s">
        <v>73</v>
      </c>
      <c r="D14" s="37">
        <v>314</v>
      </c>
      <c r="E14" s="38">
        <v>45.5</v>
      </c>
      <c r="F14" s="38" t="s">
        <v>74</v>
      </c>
      <c r="G14" s="38" t="s">
        <v>74</v>
      </c>
      <c r="H14" s="38">
        <v>45.5</v>
      </c>
      <c r="I14" s="38">
        <v>49.42</v>
      </c>
      <c r="J14" s="11"/>
      <c r="K14" s="11"/>
      <c r="L14" s="11"/>
      <c r="M14" s="11"/>
      <c r="N14" s="37" t="s">
        <v>74</v>
      </c>
      <c r="O14" s="41"/>
      <c r="P14" s="11" t="s">
        <v>26</v>
      </c>
      <c r="Q14" s="11"/>
      <c r="R14" s="11" t="s">
        <v>75</v>
      </c>
      <c r="S14" s="41" t="s">
        <v>26</v>
      </c>
      <c r="T14" s="23"/>
    </row>
    <row r="15" spans="1:20" ht="30" customHeight="1">
      <c r="A15" s="35" t="s">
        <v>50</v>
      </c>
      <c r="B15" s="15" t="s">
        <v>76</v>
      </c>
      <c r="C15" s="36" t="s">
        <v>77</v>
      </c>
      <c r="D15" s="37">
        <v>281</v>
      </c>
      <c r="E15" s="38">
        <v>43.5</v>
      </c>
      <c r="F15" s="38" t="s">
        <v>74</v>
      </c>
      <c r="G15" s="38" t="s">
        <v>74</v>
      </c>
      <c r="H15" s="38">
        <v>43.5</v>
      </c>
      <c r="I15" s="38">
        <v>44.56</v>
      </c>
      <c r="J15" s="11"/>
      <c r="K15" s="11"/>
      <c r="L15" s="11"/>
      <c r="M15" s="11"/>
      <c r="N15" s="37" t="s">
        <v>74</v>
      </c>
      <c r="O15" s="41"/>
      <c r="P15" s="11" t="s">
        <v>26</v>
      </c>
      <c r="Q15" s="11"/>
      <c r="R15" s="11" t="s">
        <v>75</v>
      </c>
      <c r="S15" s="41" t="s">
        <v>26</v>
      </c>
      <c r="T15" s="23"/>
    </row>
    <row r="16" spans="1:20" ht="30" customHeight="1">
      <c r="A16" s="35" t="s">
        <v>50</v>
      </c>
      <c r="B16" s="15" t="s">
        <v>78</v>
      </c>
      <c r="C16" s="36" t="s">
        <v>79</v>
      </c>
      <c r="D16" s="37">
        <v>288</v>
      </c>
      <c r="E16" s="38" t="s">
        <v>74</v>
      </c>
      <c r="F16" s="38" t="s">
        <v>74</v>
      </c>
      <c r="G16" s="38" t="s">
        <v>74</v>
      </c>
      <c r="H16" s="38" t="s">
        <v>74</v>
      </c>
      <c r="I16" s="38">
        <v>40.32</v>
      </c>
      <c r="J16" s="11"/>
      <c r="K16" s="11"/>
      <c r="L16" s="11"/>
      <c r="M16" s="11"/>
      <c r="N16" s="37" t="s">
        <v>74</v>
      </c>
      <c r="O16" s="41"/>
      <c r="P16" s="11" t="s">
        <v>26</v>
      </c>
      <c r="Q16" s="11"/>
      <c r="R16" s="11" t="s">
        <v>75</v>
      </c>
      <c r="S16" s="41" t="s">
        <v>26</v>
      </c>
      <c r="T16" s="23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="90" zoomScaleNormal="90" workbookViewId="0" topLeftCell="A1">
      <selection activeCell="P11" sqref="P11"/>
    </sheetView>
  </sheetViews>
  <sheetFormatPr defaultColWidth="9.00390625" defaultRowHeight="14.25"/>
  <cols>
    <col min="1" max="1" width="9.75390625" style="3" customWidth="1"/>
    <col min="2" max="2" width="15.50390625" style="0" customWidth="1"/>
    <col min="3" max="3" width="8.125" style="4" customWidth="1"/>
    <col min="4" max="4" width="5.625" style="0" customWidth="1"/>
    <col min="5" max="5" width="12.50390625" style="5" customWidth="1"/>
    <col min="6" max="6" width="10.875" style="5" customWidth="1"/>
    <col min="7" max="7" width="9.75390625" style="6" customWidth="1"/>
    <col min="8" max="8" width="16.375" style="6" customWidth="1"/>
    <col min="9" max="9" width="10.50390625" style="5" customWidth="1"/>
    <col min="10" max="10" width="8.50390625" style="0" customWidth="1"/>
    <col min="11" max="11" width="8.75390625" style="0" customWidth="1"/>
    <col min="12" max="12" width="8.875" style="0" customWidth="1"/>
    <col min="13" max="13" width="8.75390625" style="0" customWidth="1"/>
    <col min="14" max="14" width="5.25390625" style="0" customWidth="1"/>
    <col min="15" max="15" width="4.625" style="0" customWidth="1"/>
    <col min="16" max="16" width="4.875" style="7" customWidth="1"/>
    <col min="17" max="17" width="20.25390625" style="0" customWidth="1"/>
    <col min="18" max="18" width="9.875" style="8" customWidth="1"/>
    <col min="19" max="19" width="5.125" style="0" customWidth="1"/>
    <col min="20" max="20" width="10.50390625" style="0" customWidth="1"/>
  </cols>
  <sheetData>
    <row r="1" spans="1:20" ht="30.75" customHeight="1">
      <c r="A1" s="9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1" customFormat="1" ht="27.75" customHeight="1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/>
      <c r="G2" s="13"/>
      <c r="H2" s="13"/>
      <c r="I2" s="19" t="s">
        <v>6</v>
      </c>
      <c r="J2" s="11" t="s">
        <v>7</v>
      </c>
      <c r="K2" s="11" t="s">
        <v>8</v>
      </c>
      <c r="L2" s="11" t="s">
        <v>9</v>
      </c>
      <c r="M2" s="11" t="s">
        <v>10</v>
      </c>
      <c r="N2" s="11" t="s">
        <v>11</v>
      </c>
      <c r="O2" s="11" t="s">
        <v>12</v>
      </c>
      <c r="P2" s="11" t="s">
        <v>13</v>
      </c>
      <c r="Q2" s="11" t="s">
        <v>14</v>
      </c>
      <c r="R2" s="11" t="s">
        <v>15</v>
      </c>
      <c r="S2" s="11" t="s">
        <v>16</v>
      </c>
      <c r="T2" s="16" t="s">
        <v>17</v>
      </c>
    </row>
    <row r="3" spans="1:20" s="2" customFormat="1" ht="42.75">
      <c r="A3" s="10"/>
      <c r="B3" s="11"/>
      <c r="C3" s="11"/>
      <c r="D3" s="11"/>
      <c r="E3" s="14" t="s">
        <v>18</v>
      </c>
      <c r="F3" s="14" t="s">
        <v>19</v>
      </c>
      <c r="G3" s="14" t="s">
        <v>20</v>
      </c>
      <c r="H3" s="14" t="s">
        <v>21</v>
      </c>
      <c r="I3" s="19"/>
      <c r="J3" s="11"/>
      <c r="K3" s="11"/>
      <c r="L3" s="11"/>
      <c r="M3" s="11"/>
      <c r="N3" s="11"/>
      <c r="O3" s="11"/>
      <c r="P3" s="11"/>
      <c r="Q3" s="11"/>
      <c r="R3" s="11"/>
      <c r="S3" s="11"/>
      <c r="T3" s="16"/>
    </row>
    <row r="4" spans="1:20" ht="27" customHeight="1">
      <c r="A4" s="11" t="s">
        <v>81</v>
      </c>
      <c r="B4" s="15" t="s">
        <v>82</v>
      </c>
      <c r="C4" s="15" t="s">
        <v>83</v>
      </c>
      <c r="D4" s="16">
        <f>VLOOKUP(C4,'[5]Sheet1'!$B$2:$C$20,2,0)</f>
        <v>363</v>
      </c>
      <c r="E4" s="17">
        <f>VLOOKUP(C4,'[6]Sheet2'!$C$3:$F$21,4,0)</f>
        <v>45.25</v>
      </c>
      <c r="F4" s="17">
        <f>VLOOKUP(C4,'[7]Sheet1'!$C$4:$I$22,7,0)</f>
        <v>78</v>
      </c>
      <c r="G4" s="17">
        <f>VLOOKUP(C4,'[8]Sheet1'!$C$4:$I$22,7,0)</f>
        <v>78</v>
      </c>
      <c r="H4" s="18">
        <f aca="true" t="shared" si="0" ref="H4:H19">SUM(E4:G4)</f>
        <v>201.25</v>
      </c>
      <c r="I4" s="18">
        <f aca="true" t="shared" si="1" ref="I4:I19">D4/5*70%+H4/2.5*30%</f>
        <v>74.97</v>
      </c>
      <c r="J4" s="11"/>
      <c r="K4" s="11"/>
      <c r="L4" s="11"/>
      <c r="M4" s="11"/>
      <c r="N4" s="16" t="s">
        <v>25</v>
      </c>
      <c r="O4" s="16">
        <v>1</v>
      </c>
      <c r="P4" s="20" t="s">
        <v>26</v>
      </c>
      <c r="Q4" s="22"/>
      <c r="R4" s="11" t="s">
        <v>34</v>
      </c>
      <c r="S4" s="22" t="s">
        <v>26</v>
      </c>
      <c r="T4" s="23"/>
    </row>
    <row r="5" spans="1:20" ht="27" customHeight="1">
      <c r="A5" s="11" t="s">
        <v>81</v>
      </c>
      <c r="B5" s="15" t="s">
        <v>84</v>
      </c>
      <c r="C5" s="15" t="s">
        <v>85</v>
      </c>
      <c r="D5" s="16">
        <f>VLOOKUP(C5,'[5]Sheet1'!$B$2:$C$20,2,0)</f>
        <v>347</v>
      </c>
      <c r="E5" s="17">
        <f>VLOOKUP(C5,'[6]Sheet2'!$C$3:$F$21,4,0)</f>
        <v>39</v>
      </c>
      <c r="F5" s="17">
        <f>VLOOKUP(C5,'[7]Sheet1'!$C$4:$I$22,7,0)</f>
        <v>92.4</v>
      </c>
      <c r="G5" s="17">
        <f>VLOOKUP(C5,'[8]Sheet1'!$C$4:$I$22,7,0)</f>
        <v>87.6</v>
      </c>
      <c r="H5" s="18">
        <f t="shared" si="0"/>
        <v>219</v>
      </c>
      <c r="I5" s="18">
        <f t="shared" si="1"/>
        <v>74.86</v>
      </c>
      <c r="J5" s="11"/>
      <c r="K5" s="11"/>
      <c r="L5" s="11"/>
      <c r="M5" s="11"/>
      <c r="N5" s="16" t="s">
        <v>25</v>
      </c>
      <c r="O5" s="16">
        <v>2</v>
      </c>
      <c r="P5" s="20" t="s">
        <v>26</v>
      </c>
      <c r="Q5" s="22"/>
      <c r="R5" s="11" t="s">
        <v>34</v>
      </c>
      <c r="S5" s="22" t="s">
        <v>26</v>
      </c>
      <c r="T5" s="23"/>
    </row>
    <row r="6" spans="1:20" ht="27" customHeight="1">
      <c r="A6" s="11" t="s">
        <v>81</v>
      </c>
      <c r="B6" s="15" t="s">
        <v>86</v>
      </c>
      <c r="C6" s="15" t="s">
        <v>87</v>
      </c>
      <c r="D6" s="16">
        <f>VLOOKUP(C6,'[5]Sheet1'!$B$2:$C$20,2,0)</f>
        <v>356</v>
      </c>
      <c r="E6" s="17">
        <f>VLOOKUP(C6,'[6]Sheet2'!$C$3:$F$21,4,0)</f>
        <v>33</v>
      </c>
      <c r="F6" s="17">
        <f>VLOOKUP(C6,'[7]Sheet1'!$C$4:$I$22,7,0)</f>
        <v>87.4</v>
      </c>
      <c r="G6" s="17">
        <f>VLOOKUP(C6,'[8]Sheet1'!$C$4:$I$22,7,0)</f>
        <v>86.2</v>
      </c>
      <c r="H6" s="18">
        <f t="shared" si="0"/>
        <v>206.60000000000002</v>
      </c>
      <c r="I6" s="18">
        <f t="shared" si="1"/>
        <v>74.632</v>
      </c>
      <c r="J6" s="11"/>
      <c r="K6" s="11"/>
      <c r="L6" s="11"/>
      <c r="M6" s="11"/>
      <c r="N6" s="16" t="s">
        <v>25</v>
      </c>
      <c r="O6" s="16">
        <v>3</v>
      </c>
      <c r="P6" s="20" t="s">
        <v>26</v>
      </c>
      <c r="Q6" s="22"/>
      <c r="R6" s="11" t="s">
        <v>88</v>
      </c>
      <c r="S6" s="22" t="s">
        <v>26</v>
      </c>
      <c r="T6" s="23"/>
    </row>
    <row r="7" spans="1:20" ht="27" customHeight="1">
      <c r="A7" s="11" t="s">
        <v>81</v>
      </c>
      <c r="B7" s="15" t="s">
        <v>89</v>
      </c>
      <c r="C7" s="15" t="s">
        <v>90</v>
      </c>
      <c r="D7" s="16">
        <f>VLOOKUP(C7,'[5]Sheet1'!$B$2:$C$20,2,0)</f>
        <v>358</v>
      </c>
      <c r="E7" s="17">
        <f>VLOOKUP(C7,'[6]Sheet2'!$C$3:$F$21,4,0)</f>
        <v>33.75</v>
      </c>
      <c r="F7" s="17">
        <f>VLOOKUP(C7,'[7]Sheet1'!$C$4:$I$22,7,0)</f>
        <v>83.2</v>
      </c>
      <c r="G7" s="17">
        <f>VLOOKUP(C7,'[8]Sheet1'!$C$4:$I$22,7,0)</f>
        <v>85.8</v>
      </c>
      <c r="H7" s="18">
        <f t="shared" si="0"/>
        <v>202.75</v>
      </c>
      <c r="I7" s="18">
        <f t="shared" si="1"/>
        <v>74.44999999999999</v>
      </c>
      <c r="J7" s="11"/>
      <c r="K7" s="11"/>
      <c r="L7" s="11"/>
      <c r="M7" s="11"/>
      <c r="N7" s="16" t="s">
        <v>25</v>
      </c>
      <c r="O7" s="16">
        <v>4</v>
      </c>
      <c r="P7" s="20" t="s">
        <v>26</v>
      </c>
      <c r="Q7" s="22"/>
      <c r="R7" s="11" t="s">
        <v>88</v>
      </c>
      <c r="S7" s="22" t="s">
        <v>26</v>
      </c>
      <c r="T7" s="23"/>
    </row>
    <row r="8" spans="1:20" ht="27" customHeight="1">
      <c r="A8" s="11" t="s">
        <v>81</v>
      </c>
      <c r="B8" s="15" t="s">
        <v>91</v>
      </c>
      <c r="C8" s="15" t="s">
        <v>92</v>
      </c>
      <c r="D8" s="16">
        <f>VLOOKUP(C8,'[5]Sheet1'!$B$2:$C$20,2,0)</f>
        <v>340</v>
      </c>
      <c r="E8" s="17">
        <f>VLOOKUP(C8,'[6]Sheet2'!$C$3:$F$21,4,0)</f>
        <v>41.25</v>
      </c>
      <c r="F8" s="17">
        <f>VLOOKUP(C8,'[7]Sheet1'!$C$4:$I$22,7,0)</f>
        <v>87.4</v>
      </c>
      <c r="G8" s="17">
        <f>VLOOKUP(C8,'[8]Sheet1'!$C$4:$I$22,7,0)</f>
        <v>91</v>
      </c>
      <c r="H8" s="18">
        <f t="shared" si="0"/>
        <v>219.65</v>
      </c>
      <c r="I8" s="18">
        <f t="shared" si="1"/>
        <v>73.958</v>
      </c>
      <c r="J8" s="11"/>
      <c r="K8" s="11"/>
      <c r="L8" s="11"/>
      <c r="M8" s="11"/>
      <c r="N8" s="16" t="s">
        <v>25</v>
      </c>
      <c r="O8" s="16">
        <v>5</v>
      </c>
      <c r="P8" s="20" t="s">
        <v>30</v>
      </c>
      <c r="Q8" s="22" t="s">
        <v>31</v>
      </c>
      <c r="R8" s="11"/>
      <c r="S8" s="22" t="s">
        <v>26</v>
      </c>
      <c r="T8" s="23"/>
    </row>
    <row r="9" spans="1:20" ht="27" customHeight="1">
      <c r="A9" s="11" t="s">
        <v>81</v>
      </c>
      <c r="B9" s="15" t="s">
        <v>93</v>
      </c>
      <c r="C9" s="15" t="s">
        <v>94</v>
      </c>
      <c r="D9" s="16">
        <f>VLOOKUP(C9,'[5]Sheet1'!$B$2:$C$20,2,0)</f>
        <v>349</v>
      </c>
      <c r="E9" s="17">
        <f>VLOOKUP(C9,'[6]Sheet2'!$C$3:$F$21,4,0)</f>
        <v>39.5</v>
      </c>
      <c r="F9" s="17">
        <f>VLOOKUP(C9,'[7]Sheet1'!$C$4:$I$22,7,0)</f>
        <v>81</v>
      </c>
      <c r="G9" s="17">
        <f>VLOOKUP(C9,'[8]Sheet1'!$C$4:$I$22,7,0)</f>
        <v>84</v>
      </c>
      <c r="H9" s="18">
        <f t="shared" si="0"/>
        <v>204.5</v>
      </c>
      <c r="I9" s="18">
        <f t="shared" si="1"/>
        <v>73.39999999999999</v>
      </c>
      <c r="J9" s="11"/>
      <c r="K9" s="11"/>
      <c r="L9" s="11"/>
      <c r="M9" s="11"/>
      <c r="N9" s="16" t="s">
        <v>25</v>
      </c>
      <c r="O9" s="16">
        <v>6</v>
      </c>
      <c r="P9" s="20" t="s">
        <v>26</v>
      </c>
      <c r="Q9" s="22"/>
      <c r="R9" s="11" t="s">
        <v>34</v>
      </c>
      <c r="S9" s="22" t="s">
        <v>26</v>
      </c>
      <c r="T9" s="23"/>
    </row>
    <row r="10" spans="1:20" ht="27" customHeight="1">
      <c r="A10" s="11" t="s">
        <v>81</v>
      </c>
      <c r="B10" s="15" t="s">
        <v>95</v>
      </c>
      <c r="C10" s="15" t="s">
        <v>96</v>
      </c>
      <c r="D10" s="16">
        <f>VLOOKUP(C10,'[5]Sheet1'!$B$2:$C$20,2,0)</f>
        <v>345</v>
      </c>
      <c r="E10" s="17">
        <f>VLOOKUP(C10,'[6]Sheet2'!$C$3:$F$21,4,0)</f>
        <v>43</v>
      </c>
      <c r="F10" s="17">
        <f>VLOOKUP(C10,'[7]Sheet1'!$C$4:$I$22,7,0)</f>
        <v>79.8</v>
      </c>
      <c r="G10" s="17">
        <f>VLOOKUP(C10,'[8]Sheet1'!$C$4:$I$22,7,0)</f>
        <v>82.6</v>
      </c>
      <c r="H10" s="18">
        <f t="shared" si="0"/>
        <v>205.39999999999998</v>
      </c>
      <c r="I10" s="18">
        <f t="shared" si="1"/>
        <v>72.948</v>
      </c>
      <c r="J10" s="11"/>
      <c r="K10" s="11"/>
      <c r="L10" s="11"/>
      <c r="M10" s="11"/>
      <c r="N10" s="16" t="s">
        <v>25</v>
      </c>
      <c r="O10" s="16">
        <v>7</v>
      </c>
      <c r="P10" s="20" t="s">
        <v>30</v>
      </c>
      <c r="Q10" s="22" t="s">
        <v>31</v>
      </c>
      <c r="R10" s="11"/>
      <c r="S10" s="22" t="s">
        <v>26</v>
      </c>
      <c r="T10" s="23"/>
    </row>
    <row r="11" spans="1:20" ht="27" customHeight="1">
      <c r="A11" s="11" t="s">
        <v>81</v>
      </c>
      <c r="B11" s="15" t="s">
        <v>97</v>
      </c>
      <c r="C11" s="15" t="s">
        <v>98</v>
      </c>
      <c r="D11" s="16">
        <f>VLOOKUP(C11,'[5]Sheet1'!$B$2:$C$20,2,0)</f>
        <v>349</v>
      </c>
      <c r="E11" s="17">
        <f>VLOOKUP(C11,'[6]Sheet2'!$C$3:$F$21,4,0)</f>
        <v>33.25</v>
      </c>
      <c r="F11" s="17">
        <f>VLOOKUP(C11,'[7]Sheet1'!$C$4:$I$22,7,0)</f>
        <v>86.6</v>
      </c>
      <c r="G11" s="17">
        <f>VLOOKUP(C11,'[8]Sheet1'!$C$4:$I$22,7,0)</f>
        <v>80.2</v>
      </c>
      <c r="H11" s="18">
        <f t="shared" si="0"/>
        <v>200.05</v>
      </c>
      <c r="I11" s="18">
        <f t="shared" si="1"/>
        <v>72.866</v>
      </c>
      <c r="J11" s="21"/>
      <c r="K11" s="21"/>
      <c r="L11" s="21"/>
      <c r="M11" s="21"/>
      <c r="N11" s="16" t="s">
        <v>25</v>
      </c>
      <c r="O11" s="16">
        <v>8</v>
      </c>
      <c r="P11" s="20" t="s">
        <v>30</v>
      </c>
      <c r="Q11" s="22" t="s">
        <v>31</v>
      </c>
      <c r="R11" s="21"/>
      <c r="S11" s="22" t="s">
        <v>26</v>
      </c>
      <c r="T11" s="23"/>
    </row>
    <row r="12" spans="1:20" ht="27" customHeight="1">
      <c r="A12" s="11" t="s">
        <v>81</v>
      </c>
      <c r="B12" s="15" t="s">
        <v>99</v>
      </c>
      <c r="C12" s="15" t="s">
        <v>100</v>
      </c>
      <c r="D12" s="16">
        <f>VLOOKUP(C12,'[5]Sheet1'!$B$2:$C$20,2,0)</f>
        <v>342</v>
      </c>
      <c r="E12" s="17">
        <f>VLOOKUP(C12,'[6]Sheet2'!$C$3:$F$21,4,0)</f>
        <v>41.5</v>
      </c>
      <c r="F12" s="17">
        <f>VLOOKUP(C12,'[7]Sheet1'!$C$4:$I$22,7,0)</f>
        <v>82.4</v>
      </c>
      <c r="G12" s="17">
        <f>VLOOKUP(C12,'[8]Sheet1'!$C$4:$I$22,7,0)</f>
        <v>83.8</v>
      </c>
      <c r="H12" s="18">
        <f t="shared" si="0"/>
        <v>207.7</v>
      </c>
      <c r="I12" s="18">
        <f t="shared" si="1"/>
        <v>72.804</v>
      </c>
      <c r="J12" s="21"/>
      <c r="K12" s="21"/>
      <c r="L12" s="21"/>
      <c r="M12" s="21"/>
      <c r="N12" s="16" t="s">
        <v>25</v>
      </c>
      <c r="O12" s="16">
        <v>9</v>
      </c>
      <c r="P12" s="20" t="s">
        <v>30</v>
      </c>
      <c r="Q12" s="22" t="s">
        <v>31</v>
      </c>
      <c r="R12" s="21"/>
      <c r="S12" s="22" t="s">
        <v>26</v>
      </c>
      <c r="T12" s="23"/>
    </row>
    <row r="13" spans="1:20" ht="27" customHeight="1">
      <c r="A13" s="11" t="s">
        <v>81</v>
      </c>
      <c r="B13" s="15" t="s">
        <v>101</v>
      </c>
      <c r="C13" s="15" t="s">
        <v>102</v>
      </c>
      <c r="D13" s="16">
        <f>VLOOKUP(C13,'[5]Sheet1'!$B$2:$C$20,2,0)</f>
        <v>357</v>
      </c>
      <c r="E13" s="17">
        <f>VLOOKUP(C13,'[6]Sheet2'!$C$3:$F$21,4,0)</f>
        <v>41.25</v>
      </c>
      <c r="F13" s="17">
        <f>VLOOKUP(C13,'[7]Sheet1'!$C$4:$I$22,7,0)</f>
        <v>75</v>
      </c>
      <c r="G13" s="17">
        <f>VLOOKUP(C13,'[8]Sheet1'!$C$4:$I$22,7,0)</f>
        <v>72.8</v>
      </c>
      <c r="H13" s="18">
        <f t="shared" si="0"/>
        <v>189.05</v>
      </c>
      <c r="I13" s="18">
        <f t="shared" si="1"/>
        <v>72.666</v>
      </c>
      <c r="J13" s="21"/>
      <c r="K13" s="21"/>
      <c r="L13" s="21"/>
      <c r="M13" s="21"/>
      <c r="N13" s="16" t="s">
        <v>25</v>
      </c>
      <c r="O13" s="16">
        <v>10</v>
      </c>
      <c r="P13" s="20" t="s">
        <v>30</v>
      </c>
      <c r="Q13" s="22" t="s">
        <v>31</v>
      </c>
      <c r="R13" s="21"/>
      <c r="S13" s="22" t="s">
        <v>26</v>
      </c>
      <c r="T13" s="23"/>
    </row>
    <row r="14" spans="1:20" ht="27" customHeight="1">
      <c r="A14" s="11" t="s">
        <v>81</v>
      </c>
      <c r="B14" s="15" t="s">
        <v>103</v>
      </c>
      <c r="C14" s="15" t="s">
        <v>104</v>
      </c>
      <c r="D14" s="16">
        <f>VLOOKUP(C14,'[5]Sheet1'!$B$2:$C$20,2,0)</f>
        <v>339</v>
      </c>
      <c r="E14" s="17">
        <f>VLOOKUP(C14,'[6]Sheet2'!$C$3:$F$21,4,0)</f>
        <v>42.75</v>
      </c>
      <c r="F14" s="17">
        <f>VLOOKUP(C14,'[7]Sheet1'!$C$4:$I$22,7,0)</f>
        <v>87.4</v>
      </c>
      <c r="G14" s="17">
        <f>VLOOKUP(C14,'[8]Sheet1'!$C$4:$I$22,7,0)</f>
        <v>79.8</v>
      </c>
      <c r="H14" s="18">
        <f t="shared" si="0"/>
        <v>209.95</v>
      </c>
      <c r="I14" s="18">
        <f t="shared" si="1"/>
        <v>72.654</v>
      </c>
      <c r="J14" s="21"/>
      <c r="K14" s="21"/>
      <c r="L14" s="21"/>
      <c r="M14" s="21"/>
      <c r="N14" s="16" t="s">
        <v>25</v>
      </c>
      <c r="O14" s="16">
        <v>11</v>
      </c>
      <c r="P14" s="20" t="s">
        <v>30</v>
      </c>
      <c r="Q14" s="22" t="s">
        <v>31</v>
      </c>
      <c r="R14" s="21"/>
      <c r="S14" s="22" t="s">
        <v>26</v>
      </c>
      <c r="T14" s="23"/>
    </row>
    <row r="15" spans="1:20" ht="27" customHeight="1">
      <c r="A15" s="11" t="s">
        <v>81</v>
      </c>
      <c r="B15" s="15" t="s">
        <v>105</v>
      </c>
      <c r="C15" s="15" t="s">
        <v>106</v>
      </c>
      <c r="D15" s="16">
        <f>VLOOKUP(C15,'[5]Sheet1'!$B$2:$C$20,2,0)</f>
        <v>352</v>
      </c>
      <c r="E15" s="17">
        <f>VLOOKUP(C15,'[6]Sheet2'!$C$3:$F$21,4,0)</f>
        <v>34.25</v>
      </c>
      <c r="F15" s="17">
        <f>VLOOKUP(C15,'[7]Sheet1'!$C$4:$I$22,7,0)</f>
        <v>79.6</v>
      </c>
      <c r="G15" s="17">
        <f>VLOOKUP(C15,'[8]Sheet1'!$C$4:$I$22,7,0)</f>
        <v>78.6</v>
      </c>
      <c r="H15" s="18">
        <f t="shared" si="0"/>
        <v>192.45</v>
      </c>
      <c r="I15" s="18">
        <f t="shared" si="1"/>
        <v>72.374</v>
      </c>
      <c r="J15" s="21"/>
      <c r="K15" s="21"/>
      <c r="L15" s="21"/>
      <c r="M15" s="21"/>
      <c r="N15" s="16" t="s">
        <v>25</v>
      </c>
      <c r="O15" s="16">
        <v>12</v>
      </c>
      <c r="P15" s="20" t="s">
        <v>30</v>
      </c>
      <c r="Q15" s="22" t="s">
        <v>31</v>
      </c>
      <c r="R15" s="21"/>
      <c r="S15" s="22" t="s">
        <v>26</v>
      </c>
      <c r="T15" s="23"/>
    </row>
    <row r="16" spans="1:20" ht="27" customHeight="1">
      <c r="A16" s="11" t="s">
        <v>81</v>
      </c>
      <c r="B16" s="15" t="s">
        <v>107</v>
      </c>
      <c r="C16" s="15" t="s">
        <v>108</v>
      </c>
      <c r="D16" s="16">
        <f>VLOOKUP(C16,'[5]Sheet1'!$B$2:$C$20,2,0)</f>
        <v>344</v>
      </c>
      <c r="E16" s="17">
        <f>VLOOKUP(C16,'[6]Sheet2'!$C$3:$F$21,4,0)</f>
        <v>39.5</v>
      </c>
      <c r="F16" s="17">
        <f>VLOOKUP(C16,'[7]Sheet1'!$C$4:$I$22,7,0)</f>
        <v>82.6</v>
      </c>
      <c r="G16" s="17">
        <f>VLOOKUP(C16,'[8]Sheet1'!$C$4:$I$22,7,0)</f>
        <v>76.4</v>
      </c>
      <c r="H16" s="18">
        <f t="shared" si="0"/>
        <v>198.5</v>
      </c>
      <c r="I16" s="18">
        <f t="shared" si="1"/>
        <v>71.97999999999999</v>
      </c>
      <c r="J16" s="21"/>
      <c r="K16" s="21"/>
      <c r="L16" s="21"/>
      <c r="M16" s="21"/>
      <c r="N16" s="16" t="s">
        <v>25</v>
      </c>
      <c r="O16" s="16">
        <v>13</v>
      </c>
      <c r="P16" s="20" t="s">
        <v>26</v>
      </c>
      <c r="Q16" s="22"/>
      <c r="R16" s="21" t="s">
        <v>39</v>
      </c>
      <c r="S16" s="22" t="s">
        <v>26</v>
      </c>
      <c r="T16" s="23"/>
    </row>
    <row r="17" spans="1:20" ht="27" customHeight="1">
      <c r="A17" s="11" t="s">
        <v>81</v>
      </c>
      <c r="B17" s="15" t="s">
        <v>109</v>
      </c>
      <c r="C17" s="15" t="s">
        <v>110</v>
      </c>
      <c r="D17" s="16">
        <f>VLOOKUP(C17,'[5]Sheet1'!$B$2:$C$20,2,0)</f>
        <v>353</v>
      </c>
      <c r="E17" s="17">
        <f>VLOOKUP(C17,'[6]Sheet2'!$C$3:$F$21,4,0)</f>
        <v>31</v>
      </c>
      <c r="F17" s="17">
        <f>VLOOKUP(C17,'[7]Sheet1'!$C$4:$I$22,7,0)</f>
        <v>83</v>
      </c>
      <c r="G17" s="17">
        <f>VLOOKUP(C17,'[8]Sheet1'!$C$4:$I$22,7,0)</f>
        <v>74</v>
      </c>
      <c r="H17" s="18">
        <f t="shared" si="0"/>
        <v>188</v>
      </c>
      <c r="I17" s="18">
        <f t="shared" si="1"/>
        <v>71.97999999999999</v>
      </c>
      <c r="J17" s="21"/>
      <c r="K17" s="21"/>
      <c r="L17" s="21"/>
      <c r="M17" s="21"/>
      <c r="N17" s="16" t="s">
        <v>25</v>
      </c>
      <c r="O17" s="16">
        <v>13</v>
      </c>
      <c r="P17" s="20" t="s">
        <v>26</v>
      </c>
      <c r="Q17" s="22"/>
      <c r="R17" s="21" t="s">
        <v>39</v>
      </c>
      <c r="S17" s="22" t="s">
        <v>26</v>
      </c>
      <c r="T17" s="23"/>
    </row>
    <row r="18" spans="1:20" ht="27" customHeight="1">
      <c r="A18" s="11" t="s">
        <v>81</v>
      </c>
      <c r="B18" s="15" t="s">
        <v>111</v>
      </c>
      <c r="C18" s="15" t="s">
        <v>112</v>
      </c>
      <c r="D18" s="16">
        <f>VLOOKUP(C18,'[5]Sheet1'!$B$2:$C$20,2,0)</f>
        <v>340</v>
      </c>
      <c r="E18" s="17">
        <f>VLOOKUP(C18,'[6]Sheet2'!$C$3:$F$21,4,0)</f>
        <v>43.25</v>
      </c>
      <c r="F18" s="17">
        <f>VLOOKUP(C18,'[7]Sheet1'!$C$4:$I$22,7,0)</f>
        <v>80.6</v>
      </c>
      <c r="G18" s="17">
        <f>VLOOKUP(C18,'[8]Sheet1'!$C$4:$I$22,7,0)</f>
        <v>76.4</v>
      </c>
      <c r="H18" s="18">
        <f t="shared" si="0"/>
        <v>200.25</v>
      </c>
      <c r="I18" s="18">
        <f t="shared" si="1"/>
        <v>71.63</v>
      </c>
      <c r="J18" s="21"/>
      <c r="K18" s="21"/>
      <c r="L18" s="21"/>
      <c r="M18" s="21"/>
      <c r="N18" s="16" t="s">
        <v>25</v>
      </c>
      <c r="O18" s="16">
        <v>15</v>
      </c>
      <c r="P18" s="20" t="s">
        <v>26</v>
      </c>
      <c r="Q18" s="22"/>
      <c r="R18" s="21" t="s">
        <v>39</v>
      </c>
      <c r="S18" s="22" t="s">
        <v>26</v>
      </c>
      <c r="T18" s="23"/>
    </row>
    <row r="19" spans="1:20" ht="27" customHeight="1">
      <c r="A19" s="11" t="s">
        <v>81</v>
      </c>
      <c r="B19" s="15" t="s">
        <v>113</v>
      </c>
      <c r="C19" s="15" t="s">
        <v>114</v>
      </c>
      <c r="D19" s="16">
        <f>VLOOKUP(C19,'[5]Sheet1'!$B$2:$C$20,2,0)</f>
        <v>340</v>
      </c>
      <c r="E19" s="17">
        <f>VLOOKUP(C19,'[6]Sheet2'!$C$3:$F$21,4,0)</f>
        <v>40.75</v>
      </c>
      <c r="F19" s="17">
        <f>VLOOKUP(C19,'[7]Sheet1'!$C$4:$I$22,7,0)</f>
        <v>80.2</v>
      </c>
      <c r="G19" s="17">
        <f>VLOOKUP(C19,'[8]Sheet1'!$C$4:$I$22,7,0)</f>
        <v>76.2</v>
      </c>
      <c r="H19" s="18">
        <f t="shared" si="0"/>
        <v>197.15</v>
      </c>
      <c r="I19" s="18">
        <f t="shared" si="1"/>
        <v>71.258</v>
      </c>
      <c r="J19" s="21"/>
      <c r="K19" s="21"/>
      <c r="L19" s="21"/>
      <c r="M19" s="21"/>
      <c r="N19" s="16" t="s">
        <v>25</v>
      </c>
      <c r="O19" s="16">
        <v>16</v>
      </c>
      <c r="P19" s="20" t="s">
        <v>26</v>
      </c>
      <c r="Q19" s="22"/>
      <c r="R19" s="21" t="s">
        <v>39</v>
      </c>
      <c r="S19" s="22" t="s">
        <v>26</v>
      </c>
      <c r="T19" s="23"/>
    </row>
    <row r="20" spans="1:20" ht="27" customHeight="1">
      <c r="A20" s="11" t="s">
        <v>81</v>
      </c>
      <c r="B20" s="15" t="s">
        <v>115</v>
      </c>
      <c r="C20" s="15" t="s">
        <v>116</v>
      </c>
      <c r="D20" s="16">
        <f>VLOOKUP(C20,'[5]Sheet1'!$B$2:$C$20,2,0)</f>
        <v>358</v>
      </c>
      <c r="E20" s="14" t="s">
        <v>74</v>
      </c>
      <c r="F20" s="14" t="s">
        <v>74</v>
      </c>
      <c r="G20" s="14" t="s">
        <v>74</v>
      </c>
      <c r="H20" s="14" t="s">
        <v>74</v>
      </c>
      <c r="I20" s="14" t="s">
        <v>74</v>
      </c>
      <c r="J20" s="21"/>
      <c r="K20" s="21"/>
      <c r="L20" s="21"/>
      <c r="M20" s="21"/>
      <c r="N20" s="16" t="s">
        <v>74</v>
      </c>
      <c r="O20" s="16"/>
      <c r="P20" s="20" t="s">
        <v>26</v>
      </c>
      <c r="Q20" s="23"/>
      <c r="R20" s="16" t="s">
        <v>74</v>
      </c>
      <c r="S20" s="22" t="s">
        <v>26</v>
      </c>
      <c r="T20" s="23"/>
    </row>
    <row r="21" spans="1:20" ht="27" customHeight="1">
      <c r="A21" s="11" t="s">
        <v>81</v>
      </c>
      <c r="B21" s="15" t="s">
        <v>117</v>
      </c>
      <c r="C21" s="15" t="s">
        <v>118</v>
      </c>
      <c r="D21" s="16">
        <f>VLOOKUP(C21,'[5]Sheet1'!$B$2:$C$20,2,0)</f>
        <v>356</v>
      </c>
      <c r="E21" s="14" t="s">
        <v>74</v>
      </c>
      <c r="F21" s="14" t="s">
        <v>74</v>
      </c>
      <c r="G21" s="14" t="s">
        <v>74</v>
      </c>
      <c r="H21" s="14" t="s">
        <v>74</v>
      </c>
      <c r="I21" s="14" t="s">
        <v>74</v>
      </c>
      <c r="J21" s="21"/>
      <c r="K21" s="21"/>
      <c r="L21" s="21"/>
      <c r="M21" s="21"/>
      <c r="N21" s="16" t="s">
        <v>74</v>
      </c>
      <c r="O21" s="16"/>
      <c r="P21" s="20" t="s">
        <v>26</v>
      </c>
      <c r="Q21" s="23"/>
      <c r="R21" s="16" t="s">
        <v>74</v>
      </c>
      <c r="S21" s="22" t="s">
        <v>26</v>
      </c>
      <c r="T21" s="23"/>
    </row>
    <row r="22" spans="1:20" ht="27" customHeight="1">
      <c r="A22" s="11" t="s">
        <v>81</v>
      </c>
      <c r="B22" s="15" t="s">
        <v>119</v>
      </c>
      <c r="C22" s="15" t="s">
        <v>120</v>
      </c>
      <c r="D22" s="16">
        <f>VLOOKUP(C22,'[5]Sheet1'!$B$2:$C$20,2,0)</f>
        <v>341</v>
      </c>
      <c r="E22" s="14" t="s">
        <v>74</v>
      </c>
      <c r="F22" s="14" t="s">
        <v>74</v>
      </c>
      <c r="G22" s="14" t="s">
        <v>74</v>
      </c>
      <c r="H22" s="14" t="s">
        <v>74</v>
      </c>
      <c r="I22" s="14" t="s">
        <v>74</v>
      </c>
      <c r="J22" s="21"/>
      <c r="K22" s="21"/>
      <c r="L22" s="21"/>
      <c r="M22" s="21"/>
      <c r="N22" s="16" t="s">
        <v>74</v>
      </c>
      <c r="O22" s="16"/>
      <c r="P22" s="20" t="s">
        <v>26</v>
      </c>
      <c r="Q22" s="23"/>
      <c r="R22" s="16" t="s">
        <v>74</v>
      </c>
      <c r="S22" s="22" t="s">
        <v>26</v>
      </c>
      <c r="T22" s="23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19652777777777777" right="0.19652777777777777" top="0.39305555555555555" bottom="0" header="0.5118055555555555" footer="0.5118055555555555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2012-04-04T09:15:35Z</cp:lastPrinted>
  <dcterms:created xsi:type="dcterms:W3CDTF">2009-04-16T03:14:33Z</dcterms:created>
  <dcterms:modified xsi:type="dcterms:W3CDTF">2022-04-13T03:07:20Z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F2E4273560DD4467BF11E3F09C152995</vt:lpwstr>
  </property>
</Properties>
</file>